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290" windowHeight="7935" tabRatio="842" activeTab="1"/>
  </bookViews>
  <sheets>
    <sheet name="ตารางที่ 1 สรุป_ปี2563" sheetId="1" r:id="rId1"/>
    <sheet name="ตารางที่ 2 สรุป_ปี2564" sheetId="2" r:id="rId2"/>
    <sheet name="เอกสารหมายเลข 1" sheetId="3" r:id="rId3"/>
    <sheet name="เอกสารหมายเลข 2" sheetId="4" r:id="rId4"/>
    <sheet name="เอกสารหมายเลข 3" sheetId="5" r:id="rId5"/>
  </sheets>
  <definedNames>
    <definedName name="_xlnm.Print_Titles" localSheetId="2">'เอกสารหมายเลข 1'!$1:$4</definedName>
    <definedName name="_xlnm.Print_Titles" localSheetId="3">'เอกสารหมายเลข 2'!$1:$4</definedName>
    <definedName name="_xlnm.Print_Titles" localSheetId="4">'เอกสารหมายเลข 3'!$4:$9</definedName>
  </definedNames>
  <calcPr fullCalcOnLoad="1"/>
</workbook>
</file>

<file path=xl/sharedStrings.xml><?xml version="1.0" encoding="utf-8"?>
<sst xmlns="http://schemas.openxmlformats.org/spreadsheetml/2006/main" count="534" uniqueCount="246">
  <si>
    <t>จำนวนที่คณะยืนยัน</t>
  </si>
  <si>
    <t>Admission</t>
  </si>
  <si>
    <t>รวม</t>
  </si>
  <si>
    <t>14 จังหวัด</t>
  </si>
  <si>
    <t>เรียนดี</t>
  </si>
  <si>
    <t>เอกสารหมายเลข 1</t>
  </si>
  <si>
    <t>เอกสารหมายเลข 2</t>
  </si>
  <si>
    <t xml:space="preserve"> </t>
  </si>
  <si>
    <t>สายวิทยาศาสตร์</t>
  </si>
  <si>
    <t>ประเภทวิชาคณิตศาสตร์</t>
  </si>
  <si>
    <t>คณะ/ประเภทวิชา (สน.)</t>
  </si>
  <si>
    <t>จำนวน</t>
  </si>
  <si>
    <t>ตามแผน</t>
  </si>
  <si>
    <t>ประเภทวิชาวิทยาศาสตร์ทั่วไป</t>
  </si>
  <si>
    <t>ประเภทวิชาเคมี</t>
  </si>
  <si>
    <t>ประเภทวิชาชีววิทยา</t>
  </si>
  <si>
    <t>ประเภทวิชาฟิสิกส์</t>
  </si>
  <si>
    <t>ประเภทวิชาการประถมศึกษา</t>
  </si>
  <si>
    <t>ประเภทวิชาศิลปศึกษา</t>
  </si>
  <si>
    <t>ประเภทวิชาพลศึกษา</t>
  </si>
  <si>
    <t>ประเภทวิชาสุขศึกษา</t>
  </si>
  <si>
    <t>ประเภทวิชาจิตวิทยา</t>
  </si>
  <si>
    <t>สายศิลปศาสตร์</t>
  </si>
  <si>
    <t>ประเภทวิชาภาษาไทย</t>
  </si>
  <si>
    <t>ประเภทวิชาภาษาอังกฤษ</t>
  </si>
  <si>
    <t>1. คณะศึกษาศาสตร์</t>
  </si>
  <si>
    <t>2. คณะมนุษยศาสตร์และสังคมศาสตร์</t>
  </si>
  <si>
    <t>ประเภทวิชาภาษาและวรรณคดีไทย</t>
  </si>
  <si>
    <t>ประเภทวิชาภาษาเกาหลี</t>
  </si>
  <si>
    <t>ประเภทวิชาภาษามลายู</t>
  </si>
  <si>
    <t>ประเภทวิชามลายูศึกษา</t>
  </si>
  <si>
    <t>ประเภทวิชาภาษาญี่ปุ่น</t>
  </si>
  <si>
    <t>ประเภทวิชาการจัดการสารสนเทศ</t>
  </si>
  <si>
    <t>ประเภทวิชาภูมิศาสตร์</t>
  </si>
  <si>
    <t>ประเภทวิชาพัฒนาสังคม</t>
  </si>
  <si>
    <t>ประเภทวิชาปรัชญาและศาสนา</t>
  </si>
  <si>
    <t>3. คณะวิทยาศาสตร์และเทคโนโลยี</t>
  </si>
  <si>
    <t>ประเภทวิชาเทคโนโลยียาง</t>
  </si>
  <si>
    <t>ประเภทวิชาคณิตศาสตร์ประยุกต์</t>
  </si>
  <si>
    <t>ประเภทวิชาเคมี-ชีววิทยา</t>
  </si>
  <si>
    <t>ประเภทวิชาวิทยาศาสตร์การอาหารและโภชนาการ</t>
  </si>
  <si>
    <t>ประเภทวิชาโภชนศาสตร์และการกำหนดอาหาร</t>
  </si>
  <si>
    <t>4. วิทยาลัยอิสลามศึกษา</t>
  </si>
  <si>
    <t>ประเภทวิชาอิสลามศึกษา</t>
  </si>
  <si>
    <t>ประเภทวิชาการสอนอิสลามศึกษา</t>
  </si>
  <si>
    <t>ประเภทวิชากฎหมายอิสลาม</t>
  </si>
  <si>
    <t>ประเภทวิชาเศรษฐศาสตร์และการจัดการในอิสลาม</t>
  </si>
  <si>
    <t>ประเภทวิชาอิสลามศึกษา (นานาชาติ)</t>
  </si>
  <si>
    <t>5. คณะวิทยาการสื่อสาร</t>
  </si>
  <si>
    <t>ประเภทวิชานิเทศศาสตร์</t>
  </si>
  <si>
    <t>ประเภทวิชานวัตกรรมการออกแบบและสร้างสรรค์สื่อ</t>
  </si>
  <si>
    <t>6. คณะศิลปกรรมศาสตร์</t>
  </si>
  <si>
    <t>7. คณะรัฐศาสตร์</t>
  </si>
  <si>
    <t>ประเภทวิชาการปกครอง</t>
  </si>
  <si>
    <t>ประเภทวิชาการปกครองท้องถิ่น</t>
  </si>
  <si>
    <t>ประเภทวิชาความสัมพันธ์ระหว่างประเทศ</t>
  </si>
  <si>
    <t>ประเภทวิชานโยบายสาธารณะ</t>
  </si>
  <si>
    <t>8. คณะพยาบาลศาสตร์ วิทยาเขตปัตตานี</t>
  </si>
  <si>
    <t>ประเภทวิชาพยาบาลศาสตร์</t>
  </si>
  <si>
    <t>รวมทั้งสิ้น</t>
  </si>
  <si>
    <t>ปริญญาตรี</t>
  </si>
  <si>
    <t>ประกาศนียบัตรบัณฑิต</t>
  </si>
  <si>
    <t>ปริญญาโท</t>
  </si>
  <si>
    <t>ปริญญาเอก</t>
  </si>
  <si>
    <t>ผลต่างของ นศ.ตามแผนกับคณะยืนยัน</t>
  </si>
  <si>
    <t>%</t>
  </si>
  <si>
    <t>คณะศึกษาศาสตร์</t>
  </si>
  <si>
    <t xml:space="preserve"> - สาขาวิทยาศาสตร์</t>
  </si>
  <si>
    <t xml:space="preserve"> - สาขาศิลปศาสตร์</t>
  </si>
  <si>
    <t>คณะมนุษยศาสตร์และสังคมศาสตร์</t>
  </si>
  <si>
    <t>คณะวิทยาศาสตร์และเทคโนโลยี</t>
  </si>
  <si>
    <t>วิทยาลัยอิสลามศึกษา</t>
  </si>
  <si>
    <t>คณะวิทยาการสื่อสาร</t>
  </si>
  <si>
    <t>คณะศิลปกรรมศาสตร์</t>
  </si>
  <si>
    <t>คณะรัฐศาสตร์</t>
  </si>
  <si>
    <t>คณะพยาบาลศาสตร์ วิทยาเขตปัตตานี</t>
  </si>
  <si>
    <t>ยืนยันรับ</t>
  </si>
  <si>
    <t>คณะ/หลักสูตร</t>
  </si>
  <si>
    <t>ทัศนศิลป์ (ป.ตรี)</t>
  </si>
  <si>
    <t>ประเภทวิชาเทคโนโลยีการเกษตร 
(เทคโนโลยีการผลิตพืช)</t>
  </si>
  <si>
    <t>ประเภทวิชาเทคโนโลยีการเกษตร 
(เทคโนโลยีการผลิตสัตว์)</t>
  </si>
  <si>
    <t>ประเภทวิชาประวัติศาสตร์</t>
  </si>
  <si>
    <t>ประเภทวิชาเทคโนโลยีสนเทศและประเมินผลการศึกษา</t>
  </si>
  <si>
    <t>แขนงวิชาภาษาอาหรับ</t>
  </si>
  <si>
    <t>แขนงวิชาภาษาอาหรับธุรกิจ</t>
  </si>
  <si>
    <t>ออกแบบประยุกต์ศิลป์ (ป.ตรี)</t>
  </si>
  <si>
    <t>การออกแบบแฟชั่นและเครื่องแต่งกาย (ป.ตรี)</t>
  </si>
  <si>
    <t>ประเภทวิชาเทคโนโลยีการประมง</t>
  </si>
  <si>
    <t xml:space="preserve">     (แขนงจิตวิทยา) </t>
  </si>
  <si>
    <t xml:space="preserve">     (แขนงจิตคลินิก)</t>
  </si>
  <si>
    <r>
      <rPr>
        <b/>
        <sz val="14"/>
        <color indexed="8"/>
        <rFont val="TH SarabunPSK"/>
        <family val="2"/>
      </rPr>
      <t xml:space="preserve">หมายเหตุ :  </t>
    </r>
    <r>
      <rPr>
        <sz val="14"/>
        <color indexed="8"/>
        <rFont val="TH SarabunPSK"/>
        <family val="2"/>
      </rPr>
      <t xml:space="preserve">1) เครื่องหมาย (-) ยืนยันรับต่ำกว่าแผน    </t>
    </r>
  </si>
  <si>
    <t>สอบตรง</t>
  </si>
  <si>
    <t>(รอบที่ 1/1)</t>
  </si>
  <si>
    <t>(รอบที่ 2)</t>
  </si>
  <si>
    <t>รับตรง</t>
  </si>
  <si>
    <t>ร่วมกับ</t>
  </si>
  <si>
    <t>ทปอ.</t>
  </si>
  <si>
    <t>(รอบที่ 3)</t>
  </si>
  <si>
    <t>(รอบที่ 4)</t>
  </si>
  <si>
    <t>จำนวน
ตามแผน</t>
  </si>
  <si>
    <t>อื่นๆ</t>
  </si>
  <si>
    <t>เอกสารหมายเลข 3</t>
  </si>
  <si>
    <t>คณะ/สาขาวิชา</t>
  </si>
  <si>
    <t>ป.บัณฑิต</t>
  </si>
  <si>
    <t>ป.บัณฑิตชั้นสูง 1 ปี</t>
  </si>
  <si>
    <t>ป.บัณฑิตชั้นสูง 3 ปี</t>
  </si>
  <si>
    <t>วุฒิบัตร</t>
  </si>
  <si>
    <t>ปริญญาเอก/เทียบเท่า</t>
  </si>
  <si>
    <t>รวมทุกระดับ</t>
  </si>
  <si>
    <t>จำนวนที่
คณะยืนยัน</t>
  </si>
  <si>
    <t>สาขาวิชาเดิม</t>
  </si>
  <si>
    <t>ระดับปริญญาตรี</t>
  </si>
  <si>
    <t>คณิตศาสตร์</t>
  </si>
  <si>
    <t>วิทยาศาสตร์ทั่วไป</t>
  </si>
  <si>
    <t xml:space="preserve">เคมี </t>
  </si>
  <si>
    <t>ชีววิทยา</t>
  </si>
  <si>
    <t>ฟิสิกส์</t>
  </si>
  <si>
    <t>ภาษาไทย</t>
  </si>
  <si>
    <t>ภาษาอังกฤษ</t>
  </si>
  <si>
    <t>ศิลปศึกษา</t>
  </si>
  <si>
    <t>การประถมศึกษา</t>
  </si>
  <si>
    <t>สุขศึกษา</t>
  </si>
  <si>
    <t>พลศึกษา</t>
  </si>
  <si>
    <t>เทคโนโลยีสารสนเทศและการประเมินผลการศึกษา</t>
  </si>
  <si>
    <t>สาขาวิชาใหม่</t>
  </si>
  <si>
    <t>เทคโนโลยีและสื่อสารการศึกษา</t>
  </si>
  <si>
    <t>ระดับประกาศนียบัตรบัณฑิต</t>
  </si>
  <si>
    <t>วิชาชีพครู (ครูสอนศาสนาอิสลาม)</t>
  </si>
  <si>
    <t>ระดับปริญญาโท</t>
  </si>
  <si>
    <t>จิตวิทยา (Full Fee)</t>
  </si>
  <si>
    <t>การบริหารการศึกษา</t>
  </si>
  <si>
    <t>การบริหารการศึกษา (Full Fee) วข.ปัตตานี</t>
  </si>
  <si>
    <t>การบริหารการศึกษา (Full Fee - วข.หาดใหญ่)</t>
  </si>
  <si>
    <t>เทคโนโลยีและสื่อสารการศึกษา (Full Fee)</t>
  </si>
  <si>
    <t>หลักสูตรและการสอน</t>
  </si>
  <si>
    <t>ระดับปริญญาเอก</t>
  </si>
  <si>
    <t>ภาวะผู้นำและนวัตกรรมทางการศึกษา</t>
  </si>
  <si>
    <t>ภาษาและวรรณคดีไทย</t>
  </si>
  <si>
    <t>ภาษาจีน</t>
  </si>
  <si>
    <t>ภาษาเกาหลี</t>
  </si>
  <si>
    <t>ภาษามลายู</t>
  </si>
  <si>
    <t>มลายูศึกษา</t>
  </si>
  <si>
    <t>ภาษาญี่ปุ่น</t>
  </si>
  <si>
    <t>การจัดการสารสนเทศ</t>
  </si>
  <si>
    <t>ประวัติศาสตร์</t>
  </si>
  <si>
    <t>ภูมิศาสตร์</t>
  </si>
  <si>
    <t>ปรัชญาและศาสนา</t>
  </si>
  <si>
    <t>สังคมวิทยาและมานุษยวิทยา</t>
  </si>
  <si>
    <t>พัฒนาสังคม</t>
  </si>
  <si>
    <t>สังคมสงเคราะห์</t>
  </si>
  <si>
    <t>การบริหารการพัฒนาสังคม</t>
  </si>
  <si>
    <t>เทคโนโลยียาง</t>
  </si>
  <si>
    <t>เทคโนโลยีการเกษตร (เทคโนโลยีการผลิตพืช)</t>
  </si>
  <si>
    <t>เทคโนโลยีการเกษตร (เทคโนโลยีการผลิตสัตว์)</t>
  </si>
  <si>
    <t xml:space="preserve">เทคโนโลยีการประมง </t>
  </si>
  <si>
    <t>คณิตศาสตร์ประยุกต์</t>
  </si>
  <si>
    <t>เคมี-ชีววิทยา</t>
  </si>
  <si>
    <t>วิทยาศาสตร์การอาหารและโภชนาการ</t>
  </si>
  <si>
    <t>เคมีอุตสากหรรม</t>
  </si>
  <si>
    <t>โภชนศาสตร์และการกำหนดอาหาร</t>
  </si>
  <si>
    <t>ชีววิทยาประยุกต์</t>
  </si>
  <si>
    <t>วิธีวิทยาการวิจัย</t>
  </si>
  <si>
    <t>เทคโนโลยีพอลิเมอร์ แผน 1 แบบ ก 1</t>
  </si>
  <si>
    <t>เทคโนโลยีพอลิเมอร์ แผน 1 แบบ ก 2</t>
  </si>
  <si>
    <t>ฟิสิกส์ประยุกต์</t>
  </si>
  <si>
    <t>เคมีประยุกต์</t>
  </si>
  <si>
    <t>วิทยาศาสตร์และเทคโนโลยีการประมง</t>
  </si>
  <si>
    <t>วิทยาการคอมพิวเตอร์</t>
  </si>
  <si>
    <t>เทคโนโลยีเพื่อเกษตรกรรมยั่งยืน</t>
  </si>
  <si>
    <t>เคมีประยุกต์ (นานาชาติ)</t>
  </si>
  <si>
    <t>อิสลามศึกษา</t>
  </si>
  <si>
    <t>กฎหมายอิสลาม</t>
  </si>
  <si>
    <t>เศรษฐศาสตร์และการจัดการในอิสลาม</t>
  </si>
  <si>
    <t>อิสลามศึกษา (นานาชาติ)</t>
  </si>
  <si>
    <t>นิเทศศาสตร์</t>
  </si>
  <si>
    <t>นวัตกรรมการออกแบบและสร้างสรรค์สื่อ</t>
  </si>
  <si>
    <t>วิทยาการสารสนเทศ</t>
  </si>
  <si>
    <t>การสื่อสารเพื่อสันติภาพและการเปลี่ยนแปลงทางสังคม</t>
  </si>
  <si>
    <t>การออกแบบประยุกต์ศิลป์ (ป.ตรี หลักสูตรต่อเนื่อง)</t>
  </si>
  <si>
    <t>การปกครอง</t>
  </si>
  <si>
    <t>การปกครองท้องถิ่น</t>
  </si>
  <si>
    <t>ความสัมพันธ์ระหว่างประเทศ</t>
  </si>
  <si>
    <t>นโยบายสาธารณะ</t>
  </si>
  <si>
    <t>พยาบาลศาสตร์</t>
  </si>
  <si>
    <t>ตารางแสดงจำนวนนักศึกษาตามแผนและที่คณะยืนยันจะรับเข้าใหม่ในปีการศึกษา  2563 จำแนกตามสาขาวิชา และระดับการศึกษา</t>
  </si>
  <si>
    <t>วิชาชีพครู (ทั่วไป)</t>
  </si>
  <si>
    <t xml:space="preserve">การวิจัยและประเมินผลการศึกษา </t>
  </si>
  <si>
    <t>ตะวันออกกลางศึกษา</t>
  </si>
  <si>
    <t>เทคโนโลยีสารสนเทศและการสื่อสารเพื่อการจัดการ</t>
  </si>
  <si>
    <t>ประเภทวิชาเทคโนโลยีสารสนเทศและการสื่อสารเพื่อการจัดการ</t>
  </si>
  <si>
    <t>แขนงวิชาภาษาฝรั่งเศส</t>
  </si>
  <si>
    <t>แขนงวิชาภาษาเยอรมัน</t>
  </si>
  <si>
    <t>ตารางแสดงจำนวนนักศึกษาตามแผนและที่คณะยืนยันจะรับเข้าใหม่ในปีการศึกษา  2564 จำแนกตามสาขาวิชา และระดับการศึกษา</t>
  </si>
  <si>
    <t>จำนวนนักศึกษาปริญญาตรี (4-6) ที่จะรับเข้าใหม่ปีการศึกษา 2563 จำแนกตามประเภทวิชา (สน.)</t>
  </si>
  <si>
    <t>การสอนสังคมศึกษา</t>
  </si>
  <si>
    <t>การศึกษาปฐมวัย</t>
  </si>
  <si>
    <t>จิตวิทยาการศึกษาและการแนะแนว</t>
  </si>
  <si>
    <t xml:space="preserve">แขนงจิตวิทยา </t>
  </si>
  <si>
    <t>การบริหารการศึกษา (Full Fee) วข.หาดใหญ่</t>
  </si>
  <si>
    <t>การวิจัยและประเมินผลการศึกษา</t>
  </si>
  <si>
    <t>สังคมวิทยา</t>
  </si>
  <si>
    <t>มานุษยวิทยา</t>
  </si>
  <si>
    <t xml:space="preserve">การสอนอิสลามศึกษา </t>
  </si>
  <si>
    <t xml:space="preserve">อิสลามศึกษา </t>
  </si>
  <si>
    <t xml:space="preserve">การบริหารและการจัดการการศึกษาอิสลาม  </t>
  </si>
  <si>
    <t>เทคโนโลยีสารสนเทศและการสื่อสาร</t>
  </si>
  <si>
    <t xml:space="preserve">ทัศนศิลป์ </t>
  </si>
  <si>
    <t xml:space="preserve">ออกแบบประยุกต์ศิลป์ </t>
  </si>
  <si>
    <t xml:space="preserve">การออกแบบแฟชั่นและเครื่องแต่งกาย </t>
  </si>
  <si>
    <t>การออกแบบประยุกต์ศิลป์ (หลักสูตรต่อเนื่อง)</t>
  </si>
  <si>
    <t>เทคโนโลยีดิจิทัลและสื่อสารการศึกษา</t>
  </si>
  <si>
    <t>ประเภทวิชาเทคโนโลยีดิจิทัลและสื่อสารการศึกษา</t>
  </si>
  <si>
    <t>ประเภทวิชาจิตวิทยาการศึกษาและการแนะแนว</t>
  </si>
  <si>
    <t>ประเภทวิชาภาษาจีน</t>
  </si>
  <si>
    <t>ประเภทวิชาสังคมวิทยาและมานุษยวิทยา</t>
  </si>
  <si>
    <t>ประเภทวิชาเศรษฐศาสตร์</t>
  </si>
  <si>
    <t>ประเภทวิชาสังคมสงเคราะห์</t>
  </si>
  <si>
    <t>แขนงวิชาการจัดการทรัพยากรมนุษย์</t>
  </si>
  <si>
    <t>แขนงวิชาการเป็นผู้ประกอบการ</t>
  </si>
  <si>
    <t>ประเภทวิชาทัศนศิลป์ (ป.ตรี)</t>
  </si>
  <si>
    <t>ประเภทวิชาออกแบบประยุกต์ศิลป์ (ป.ตรี)</t>
  </si>
  <si>
    <t>ประเภทวิชาการออกแบบแฟชั่นและเครื่องแต่งกาย (ป.ตรี)</t>
  </si>
  <si>
    <t>ประเภทวิชาออกแบบประยุกต์ศิลป์ (ป.ตรี หลักสูตรต่อเนื่อง)</t>
  </si>
  <si>
    <t xml:space="preserve">จิตวิทยา (Full Fee) </t>
  </si>
  <si>
    <t>เศรษฐศาสตร์</t>
  </si>
  <si>
    <t>การจัดการการปกครองและการศึกษาความขัดแย้ง</t>
  </si>
  <si>
    <t xml:space="preserve">                 2) ข้อมูลจากภาระงานใหม่ที่คณะยืนยันจะดำเนินการปีการศึกษา 2563  (ณ วันที่ 1 เมษายน 2562)</t>
  </si>
  <si>
    <t xml:space="preserve">               2) ข้อมูลจากภาระงานใหม่ที่คณะยืนยันจะดำเนินการปีการศึกษา 2564  (ณ วันที่ 1 เมษายน 2562)</t>
  </si>
  <si>
    <t xml:space="preserve">แขนงจิตคลินิก </t>
  </si>
  <si>
    <t xml:space="preserve">วิชาชีพครู </t>
  </si>
  <si>
    <t>วิทยาการคอมพิวเตอร์และสารสนเทศศาสตร์</t>
  </si>
  <si>
    <t>วิทยาการศิลปะและวัฒนธรรม</t>
  </si>
  <si>
    <t>เคมีอุตสาหกรรม</t>
  </si>
  <si>
    <t>*ประเภทวิชาการศึกษาปฐมวัย</t>
  </si>
  <si>
    <t>ประเภทวิชาการศึกษาปฐมวัย</t>
  </si>
  <si>
    <t>*ประเภทวิชาการสอนสังคมศึกษา</t>
  </si>
  <si>
    <t>ประเภทวิชาเคมีอุตสาหกรรม</t>
  </si>
  <si>
    <t>ประเภทวิชาชีวประยุกต์</t>
  </si>
  <si>
    <t>ประเภทวิชาวิทยาการคอมพิวเตอร์และสารสนเทศศาสตร์</t>
  </si>
  <si>
    <t>ประเภทวิชาตะวันออกกลางศึกษา</t>
  </si>
  <si>
    <t>การสอนสังคมศึกษา*</t>
  </si>
  <si>
    <t>การศึกษาปฐมวัย*</t>
  </si>
  <si>
    <r>
      <rPr>
        <b/>
        <sz val="14"/>
        <color indexed="8"/>
        <rFont val="TH SarabunPSK"/>
        <family val="2"/>
      </rPr>
      <t xml:space="preserve">หมายเหตุ :  </t>
    </r>
    <r>
      <rPr>
        <sz val="14"/>
        <color indexed="8"/>
        <rFont val="TH SarabunPSK"/>
        <family val="2"/>
      </rPr>
      <t>เครื่องหมาย * หมายถึง</t>
    </r>
    <r>
      <rPr>
        <b/>
        <sz val="14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จำนวนการรับนักศึกษาของสาขาวิชาใหม่ ของสาขาวิชาการศึกษาปฐมวัย ยืนยันรับ 30 คน และสาขาวิชา การสอนสังคมศึกษา ยืนยันรับ 30 คน  </t>
    </r>
  </si>
  <si>
    <t>โดยมหาวิทยาลัย เห็นควรชะลอและปรับลดจำนวนการรับนักศึกษา จำนวน 60 คน ดังกล่าว เนื่องจาก การจัดทำหลักสูตร/สาขาวิชา ยังไม่ผ่านการพิจารณารับรองหลักสูตรจาก สกอ.</t>
  </si>
  <si>
    <t xml:space="preserve">ตารางที่ 1 สรุปจำนวนนักศึกษาตามแผนและที่คณะยืนยันรับ ปีการศึกษา 2563 จำแนกตามคณะ/ระดับการศึกษา </t>
  </si>
  <si>
    <t xml:space="preserve">ตารางที่ 2 สรุปจำนวนนักศึกษาตามแผนและที่คณะยืนยันรับ ปีการศึกษา 2564 จำแนกตามคณะ/ระดับการศึกษา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</si>
</sst>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#,##0_ ;\-#,##0\ "/>
    <numFmt numFmtId="187" formatCode="0.0"/>
    <numFmt numFmtId="188" formatCode="_-* #,##0_-;\-* #,##0_-;_-* &quot;-&quot;??_-;_-@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name val="TH SarabunPSK"/>
      <family val="2"/>
    </font>
    <font>
      <sz val="11.5"/>
      <name val="TH SarabunPSK"/>
      <family val="2"/>
    </font>
    <font>
      <sz val="13.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sz val="14"/>
      <color indexed="9"/>
      <name val="TH SarabunPSK"/>
      <family val="2"/>
    </font>
    <font>
      <sz val="12.5"/>
      <color indexed="8"/>
      <name val="TH SarabunPSK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0"/>
      <name val="TH SarabunPSK"/>
      <family val="2"/>
    </font>
    <font>
      <sz val="12.5"/>
      <color theme="1"/>
      <name val="TH SarabunPSK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" fillId="0" borderId="0">
      <alignment/>
      <protection/>
    </xf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47" applyFont="1" applyFill="1" applyAlignment="1">
      <alignment vertical="top"/>
      <protection/>
    </xf>
    <xf numFmtId="0" fontId="4" fillId="0" borderId="0" xfId="47" applyFont="1" applyFill="1">
      <alignment/>
      <protection/>
    </xf>
    <xf numFmtId="0" fontId="3" fillId="0" borderId="0" xfId="47" applyFont="1" applyFill="1">
      <alignment/>
      <protection/>
    </xf>
    <xf numFmtId="0" fontId="6" fillId="0" borderId="10" xfId="47" applyFont="1" applyFill="1" applyBorder="1" applyAlignment="1">
      <alignment vertical="top"/>
      <protection/>
    </xf>
    <xf numFmtId="0" fontId="5" fillId="0" borderId="0" xfId="47" applyFont="1" applyFill="1" applyAlignment="1">
      <alignment vertical="top"/>
      <protection/>
    </xf>
    <xf numFmtId="0" fontId="5" fillId="0" borderId="11" xfId="47" applyFont="1" applyFill="1" applyBorder="1">
      <alignment/>
      <protection/>
    </xf>
    <xf numFmtId="3" fontId="5" fillId="0" borderId="11" xfId="47" applyNumberFormat="1" applyFont="1" applyFill="1" applyBorder="1" applyAlignment="1">
      <alignment horizontal="center"/>
      <protection/>
    </xf>
    <xf numFmtId="3" fontId="5" fillId="0" borderId="0" xfId="47" applyNumberFormat="1" applyFont="1" applyFill="1" applyAlignment="1">
      <alignment horizontal="center"/>
      <protection/>
    </xf>
    <xf numFmtId="187" fontId="5" fillId="0" borderId="11" xfId="47" applyNumberFormat="1" applyFont="1" applyFill="1" applyBorder="1" applyAlignment="1">
      <alignment horizontal="center"/>
      <protection/>
    </xf>
    <xf numFmtId="0" fontId="5" fillId="0" borderId="0" xfId="47" applyFont="1" applyFill="1">
      <alignment/>
      <protection/>
    </xf>
    <xf numFmtId="3" fontId="5" fillId="0" borderId="0" xfId="47" applyNumberFormat="1" applyFont="1" applyFill="1">
      <alignment/>
      <protection/>
    </xf>
    <xf numFmtId="0" fontId="5" fillId="0" borderId="0" xfId="47" applyFont="1" applyFill="1" applyAlignment="1">
      <alignment horizontal="center"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47" applyFont="1" applyFill="1" applyBorder="1">
      <alignment/>
      <protection/>
    </xf>
    <xf numFmtId="3" fontId="6" fillId="0" borderId="11" xfId="47" applyNumberFormat="1" applyFont="1" applyFill="1" applyBorder="1" applyAlignment="1">
      <alignment horizontal="center"/>
      <protection/>
    </xf>
    <xf numFmtId="187" fontId="6" fillId="0" borderId="11" xfId="47" applyNumberFormat="1" applyFont="1" applyFill="1" applyBorder="1" applyAlignment="1">
      <alignment horizontal="center"/>
      <protection/>
    </xf>
    <xf numFmtId="0" fontId="6" fillId="16" borderId="16" xfId="47" applyFont="1" applyFill="1" applyBorder="1" applyAlignment="1">
      <alignment horizontal="center"/>
      <protection/>
    </xf>
    <xf numFmtId="0" fontId="6" fillId="16" borderId="17" xfId="47" applyFont="1" applyFill="1" applyBorder="1" applyAlignment="1">
      <alignment horizontal="center" vertical="center"/>
      <protection/>
    </xf>
    <xf numFmtId="3" fontId="6" fillId="16" borderId="17" xfId="47" applyNumberFormat="1" applyFont="1" applyFill="1" applyBorder="1" applyAlignment="1">
      <alignment horizontal="center" vertical="center"/>
      <protection/>
    </xf>
    <xf numFmtId="187" fontId="6" fillId="16" borderId="17" xfId="47" applyNumberFormat="1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/>
    </xf>
    <xf numFmtId="3" fontId="6" fillId="16" borderId="17" xfId="47" applyNumberFormat="1" applyFont="1" applyFill="1" applyBorder="1" applyAlignment="1">
      <alignment horizontal="center"/>
      <protection/>
    </xf>
    <xf numFmtId="0" fontId="51" fillId="0" borderId="0" xfId="47" applyFont="1" applyFill="1">
      <alignment/>
      <protection/>
    </xf>
    <xf numFmtId="0" fontId="50" fillId="0" borderId="0" xfId="0" applyFont="1" applyFill="1" applyAlignment="1">
      <alignment horizontal="center" vertical="top"/>
    </xf>
    <xf numFmtId="3" fontId="50" fillId="0" borderId="0" xfId="47" applyNumberFormat="1" applyFont="1" applyFill="1" applyAlignment="1">
      <alignment horizontal="center"/>
      <protection/>
    </xf>
    <xf numFmtId="0" fontId="50" fillId="0" borderId="0" xfId="47" applyFont="1" applyFill="1" applyAlignment="1">
      <alignment horizontal="center"/>
      <protection/>
    </xf>
    <xf numFmtId="0" fontId="50" fillId="0" borderId="0" xfId="47" applyFont="1" applyFill="1">
      <alignment/>
      <protection/>
    </xf>
    <xf numFmtId="3" fontId="50" fillId="0" borderId="0" xfId="47" applyNumberFormat="1" applyFont="1" applyFill="1">
      <alignment/>
      <protection/>
    </xf>
    <xf numFmtId="0" fontId="52" fillId="0" borderId="0" xfId="47" applyFont="1" applyFill="1">
      <alignment/>
      <protection/>
    </xf>
    <xf numFmtId="0" fontId="50" fillId="0" borderId="0" xfId="0" applyFont="1" applyAlignment="1">
      <alignment horizontal="left"/>
    </xf>
    <xf numFmtId="0" fontId="53" fillId="0" borderId="18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0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0" xfId="0" applyFont="1" applyAlignment="1">
      <alignment/>
    </xf>
    <xf numFmtId="0" fontId="50" fillId="0" borderId="0" xfId="0" applyFont="1" applyAlignment="1">
      <alignment horizontal="center"/>
    </xf>
    <xf numFmtId="0" fontId="53" fillId="0" borderId="0" xfId="0" applyFont="1" applyFill="1" applyBorder="1" applyAlignment="1">
      <alignment/>
    </xf>
    <xf numFmtId="3" fontId="53" fillId="0" borderId="17" xfId="0" applyNumberFormat="1" applyFont="1" applyBorder="1" applyAlignment="1">
      <alignment horizontal="center" vertical="center"/>
    </xf>
    <xf numFmtId="0" fontId="50" fillId="0" borderId="21" xfId="0" applyFont="1" applyFill="1" applyBorder="1" applyAlignment="1">
      <alignment/>
    </xf>
    <xf numFmtId="0" fontId="50" fillId="0" borderId="22" xfId="0" applyFont="1" applyFill="1" applyBorder="1" applyAlignment="1">
      <alignment/>
    </xf>
    <xf numFmtId="0" fontId="50" fillId="0" borderId="23" xfId="0" applyFont="1" applyFill="1" applyBorder="1" applyAlignment="1">
      <alignment/>
    </xf>
    <xf numFmtId="0" fontId="50" fillId="0" borderId="24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3" fillId="0" borderId="22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6" fillId="16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top"/>
    </xf>
    <xf numFmtId="0" fontId="50" fillId="0" borderId="12" xfId="0" applyFont="1" applyFill="1" applyBorder="1" applyAlignment="1">
      <alignment wrapText="1"/>
    </xf>
    <xf numFmtId="0" fontId="50" fillId="0" borderId="16" xfId="0" applyFont="1" applyFill="1" applyBorder="1" applyAlignment="1">
      <alignment horizontal="center" vertical="center"/>
    </xf>
    <xf numFmtId="0" fontId="53" fillId="16" borderId="18" xfId="0" applyFont="1" applyFill="1" applyBorder="1" applyAlignment="1">
      <alignment/>
    </xf>
    <xf numFmtId="0" fontId="53" fillId="16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0" fillId="0" borderId="13" xfId="0" applyFont="1" applyFill="1" applyBorder="1" applyAlignment="1">
      <alignment horizontal="center" vertical="top"/>
    </xf>
    <xf numFmtId="0" fontId="50" fillId="0" borderId="15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 horizontal="center"/>
    </xf>
    <xf numFmtId="3" fontId="6" fillId="0" borderId="0" xfId="47" applyNumberFormat="1" applyFont="1" applyFill="1" applyAlignment="1">
      <alignment horizontal="center"/>
      <protection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center"/>
    </xf>
    <xf numFmtId="0" fontId="5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3" fontId="53" fillId="0" borderId="17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vertical="top"/>
    </xf>
    <xf numFmtId="188" fontId="53" fillId="16" borderId="17" xfId="0" applyNumberFormat="1" applyFont="1" applyFill="1" applyBorder="1" applyAlignment="1">
      <alignment horizontal="center" vertical="center" wrapText="1"/>
    </xf>
    <xf numFmtId="0" fontId="53" fillId="10" borderId="18" xfId="0" applyFont="1" applyFill="1" applyBorder="1" applyAlignment="1">
      <alignment/>
    </xf>
    <xf numFmtId="0" fontId="53" fillId="10" borderId="19" xfId="0" applyFont="1" applyFill="1" applyBorder="1" applyAlignment="1">
      <alignment/>
    </xf>
    <xf numFmtId="0" fontId="50" fillId="10" borderId="19" xfId="0" applyFont="1" applyFill="1" applyBorder="1" applyAlignment="1">
      <alignment/>
    </xf>
    <xf numFmtId="0" fontId="50" fillId="10" borderId="20" xfId="0" applyFont="1" applyFill="1" applyBorder="1" applyAlignment="1">
      <alignment/>
    </xf>
    <xf numFmtId="3" fontId="53" fillId="10" borderId="17" xfId="0" applyNumberFormat="1" applyFont="1" applyFill="1" applyBorder="1" applyAlignment="1">
      <alignment horizontal="center" vertical="center"/>
    </xf>
    <xf numFmtId="0" fontId="53" fillId="10" borderId="20" xfId="0" applyFont="1" applyFill="1" applyBorder="1" applyAlignment="1">
      <alignment/>
    </xf>
    <xf numFmtId="0" fontId="53" fillId="10" borderId="17" xfId="0" applyFont="1" applyFill="1" applyBorder="1" applyAlignment="1">
      <alignment horizontal="center"/>
    </xf>
    <xf numFmtId="0" fontId="6" fillId="10" borderId="18" xfId="0" applyFont="1" applyFill="1" applyBorder="1" applyAlignment="1">
      <alignment/>
    </xf>
    <xf numFmtId="0" fontId="6" fillId="10" borderId="19" xfId="0" applyFont="1" applyFill="1" applyBorder="1" applyAlignment="1">
      <alignment/>
    </xf>
    <xf numFmtId="0" fontId="6" fillId="10" borderId="20" xfId="0" applyFont="1" applyFill="1" applyBorder="1" applyAlignment="1">
      <alignment/>
    </xf>
    <xf numFmtId="0" fontId="6" fillId="10" borderId="17" xfId="0" applyFont="1" applyFill="1" applyBorder="1" applyAlignment="1">
      <alignment horizontal="center"/>
    </xf>
    <xf numFmtId="0" fontId="50" fillId="10" borderId="17" xfId="0" applyFont="1" applyFill="1" applyBorder="1" applyAlignment="1">
      <alignment horizontal="center"/>
    </xf>
    <xf numFmtId="0" fontId="53" fillId="10" borderId="18" xfId="0" applyFont="1" applyFill="1" applyBorder="1" applyAlignment="1">
      <alignment horizontal="left"/>
    </xf>
    <xf numFmtId="0" fontId="6" fillId="16" borderId="16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left" vertical="top"/>
    </xf>
    <xf numFmtId="0" fontId="6" fillId="10" borderId="23" xfId="0" applyFont="1" applyFill="1" applyBorder="1" applyAlignment="1">
      <alignment vertical="top"/>
    </xf>
    <xf numFmtId="0" fontId="6" fillId="10" borderId="11" xfId="0" applyFont="1" applyFill="1" applyBorder="1" applyAlignment="1">
      <alignment horizontal="center" vertical="center"/>
    </xf>
    <xf numFmtId="0" fontId="53" fillId="10" borderId="13" xfId="0" applyFont="1" applyFill="1" applyBorder="1" applyAlignment="1">
      <alignment horizontal="left" vertical="top"/>
    </xf>
    <xf numFmtId="0" fontId="50" fillId="10" borderId="12" xfId="0" applyFont="1" applyFill="1" applyBorder="1" applyAlignment="1">
      <alignment vertical="top"/>
    </xf>
    <xf numFmtId="0" fontId="53" fillId="10" borderId="11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vertical="top"/>
    </xf>
    <xf numFmtId="0" fontId="6" fillId="10" borderId="13" xfId="0" applyFont="1" applyFill="1" applyBorder="1" applyAlignment="1">
      <alignment horizontal="left"/>
    </xf>
    <xf numFmtId="0" fontId="5" fillId="10" borderId="0" xfId="0" applyFont="1" applyFill="1" applyBorder="1" applyAlignment="1">
      <alignment/>
    </xf>
    <xf numFmtId="0" fontId="53" fillId="10" borderId="13" xfId="0" applyFont="1" applyFill="1" applyBorder="1" applyAlignment="1">
      <alignment horizontal="left"/>
    </xf>
    <xf numFmtId="0" fontId="50" fillId="10" borderId="0" xfId="0" applyFont="1" applyFill="1" applyBorder="1" applyAlignment="1">
      <alignment/>
    </xf>
    <xf numFmtId="0" fontId="6" fillId="10" borderId="0" xfId="0" applyFont="1" applyFill="1" applyBorder="1" applyAlignment="1">
      <alignment/>
    </xf>
    <xf numFmtId="0" fontId="6" fillId="16" borderId="20" xfId="0" applyFont="1" applyFill="1" applyBorder="1" applyAlignment="1">
      <alignment horizontal="center"/>
    </xf>
    <xf numFmtId="186" fontId="6" fillId="16" borderId="17" xfId="0" applyNumberFormat="1" applyFont="1" applyFill="1" applyBorder="1" applyAlignment="1">
      <alignment horizontal="center" vertical="center"/>
    </xf>
    <xf numFmtId="0" fontId="5" fillId="16" borderId="18" xfId="0" applyFont="1" applyFill="1" applyBorder="1" applyAlignment="1">
      <alignment horizontal="center"/>
    </xf>
    <xf numFmtId="0" fontId="55" fillId="0" borderId="12" xfId="0" applyFont="1" applyFill="1" applyBorder="1" applyAlignment="1">
      <alignment/>
    </xf>
    <xf numFmtId="0" fontId="5" fillId="10" borderId="12" xfId="0" applyFont="1" applyFill="1" applyBorder="1" applyAlignment="1">
      <alignment vertical="top"/>
    </xf>
    <xf numFmtId="0" fontId="53" fillId="0" borderId="13" xfId="0" applyFont="1" applyFill="1" applyBorder="1" applyAlignment="1">
      <alignment/>
    </xf>
    <xf numFmtId="0" fontId="53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4" borderId="13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vertical="top"/>
    </xf>
    <xf numFmtId="0" fontId="5" fillId="4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16" borderId="18" xfId="47" applyFont="1" applyFill="1" applyBorder="1" applyAlignment="1">
      <alignment horizontal="center" vertical="center" wrapText="1"/>
      <protection/>
    </xf>
    <xf numFmtId="0" fontId="6" fillId="16" borderId="20" xfId="47" applyFont="1" applyFill="1" applyBorder="1" applyAlignment="1">
      <alignment horizontal="center" vertical="center" wrapText="1"/>
      <protection/>
    </xf>
    <xf numFmtId="0" fontId="6" fillId="16" borderId="24" xfId="47" applyFont="1" applyFill="1" applyBorder="1" applyAlignment="1">
      <alignment horizontal="center" vertical="center"/>
      <protection/>
    </xf>
    <xf numFmtId="0" fontId="6" fillId="16" borderId="16" xfId="47" applyFont="1" applyFill="1" applyBorder="1" applyAlignment="1">
      <alignment horizontal="center" vertical="center"/>
      <protection/>
    </xf>
    <xf numFmtId="0" fontId="6" fillId="16" borderId="18" xfId="47" applyFont="1" applyFill="1" applyBorder="1" applyAlignment="1">
      <alignment horizontal="center" vertical="center"/>
      <protection/>
    </xf>
    <xf numFmtId="0" fontId="6" fillId="16" borderId="20" xfId="47" applyFont="1" applyFill="1" applyBorder="1" applyAlignment="1">
      <alignment horizontal="center" vertical="center"/>
      <protection/>
    </xf>
    <xf numFmtId="188" fontId="53" fillId="16" borderId="25" xfId="0" applyNumberFormat="1" applyFont="1" applyFill="1" applyBorder="1" applyAlignment="1">
      <alignment horizontal="center" vertical="center"/>
    </xf>
    <xf numFmtId="0" fontId="56" fillId="16" borderId="26" xfId="0" applyFont="1" applyFill="1" applyBorder="1" applyAlignment="1">
      <alignment horizontal="center"/>
    </xf>
    <xf numFmtId="188" fontId="53" fillId="16" borderId="17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188" fontId="53" fillId="16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16" borderId="24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8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/>
    </xf>
    <xf numFmtId="0" fontId="6" fillId="16" borderId="23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14" xfId="0" applyFont="1" applyFill="1" applyBorder="1" applyAlignment="1">
      <alignment horizontal="center" vertical="center"/>
    </xf>
    <xf numFmtId="0" fontId="6" fillId="16" borderId="24" xfId="0" applyFont="1" applyFill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8" sqref="P8"/>
    </sheetView>
  </sheetViews>
  <sheetFormatPr defaultColWidth="9.00390625" defaultRowHeight="15"/>
  <cols>
    <col min="1" max="1" width="30.57421875" style="3" customWidth="1"/>
    <col min="2" max="13" width="8.140625" style="3" customWidth="1"/>
    <col min="14" max="16384" width="9.00390625" style="3" customWidth="1"/>
  </cols>
  <sheetData>
    <row r="1" spans="1:13" s="2" customFormat="1" ht="24" customHeight="1">
      <c r="A1" s="5" t="s">
        <v>244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</row>
    <row r="2" spans="1:13" ht="39.75" customHeight="1">
      <c r="A2" s="153" t="s">
        <v>77</v>
      </c>
      <c r="B2" s="155" t="s">
        <v>60</v>
      </c>
      <c r="C2" s="156"/>
      <c r="D2" s="155" t="s">
        <v>61</v>
      </c>
      <c r="E2" s="156"/>
      <c r="F2" s="155" t="s">
        <v>62</v>
      </c>
      <c r="G2" s="156"/>
      <c r="H2" s="155" t="s">
        <v>63</v>
      </c>
      <c r="I2" s="156"/>
      <c r="J2" s="155" t="s">
        <v>2</v>
      </c>
      <c r="K2" s="156"/>
      <c r="L2" s="151" t="s">
        <v>64</v>
      </c>
      <c r="M2" s="152"/>
    </row>
    <row r="3" spans="1:13" ht="21">
      <c r="A3" s="154"/>
      <c r="B3" s="26" t="s">
        <v>12</v>
      </c>
      <c r="C3" s="26" t="s">
        <v>76</v>
      </c>
      <c r="D3" s="26" t="s">
        <v>12</v>
      </c>
      <c r="E3" s="26" t="s">
        <v>76</v>
      </c>
      <c r="F3" s="26" t="s">
        <v>12</v>
      </c>
      <c r="G3" s="26" t="s">
        <v>76</v>
      </c>
      <c r="H3" s="26" t="s">
        <v>12</v>
      </c>
      <c r="I3" s="26" t="s">
        <v>76</v>
      </c>
      <c r="J3" s="26" t="s">
        <v>12</v>
      </c>
      <c r="K3" s="26" t="s">
        <v>76</v>
      </c>
      <c r="L3" s="27" t="s">
        <v>11</v>
      </c>
      <c r="M3" s="27" t="s">
        <v>65</v>
      </c>
    </row>
    <row r="4" spans="1:13" s="4" customFormat="1" ht="21">
      <c r="A4" s="23" t="s">
        <v>66</v>
      </c>
      <c r="B4" s="24">
        <f>+B5+B6</f>
        <v>665</v>
      </c>
      <c r="C4" s="24">
        <f>+C5+C6</f>
        <v>420</v>
      </c>
      <c r="D4" s="24">
        <f>+'เอกสารหมายเลข 1'!G5</f>
        <v>180</v>
      </c>
      <c r="E4" s="24">
        <f>+'เอกสารหมายเลข 1'!H5</f>
        <v>0</v>
      </c>
      <c r="F4" s="24">
        <f>+'เอกสารหมายเลข 1'!I5</f>
        <v>255</v>
      </c>
      <c r="G4" s="24">
        <f>+'เอกสารหมายเลข 1'!J5</f>
        <v>220</v>
      </c>
      <c r="H4" s="24">
        <f>+'เอกสารหมายเลข 1'!Q5</f>
        <v>40</v>
      </c>
      <c r="I4" s="24">
        <f>+'เอกสารหมายเลข 1'!R5</f>
        <v>0</v>
      </c>
      <c r="J4" s="24">
        <f>+B4+D4+F4+H4</f>
        <v>1140</v>
      </c>
      <c r="K4" s="24">
        <f>+C4+E4+G4+I4</f>
        <v>640</v>
      </c>
      <c r="L4" s="93">
        <f>+K4-J4</f>
        <v>-500</v>
      </c>
      <c r="M4" s="25">
        <f aca="true" t="shared" si="0" ref="M4:M14">L4/J4*100</f>
        <v>-43.859649122807014</v>
      </c>
    </row>
    <row r="5" spans="1:13" s="4" customFormat="1" ht="21">
      <c r="A5" s="7" t="s">
        <v>67</v>
      </c>
      <c r="B5" s="8">
        <f>+'เอกสารหมายเลข 1'!E8+'เอกสารหมายเลข 1'!E9+'เอกสารหมายเลข 1'!E10+'เอกสารหมายเลข 1'!E11+'เอกสารหมายเลข 1'!E12</f>
        <v>225</v>
      </c>
      <c r="C5" s="8">
        <f>+'เอกสารหมายเลข 1'!F8+'เอกสารหมายเลข 1'!F9+'เอกสารหมายเลข 1'!F10+'เอกสารหมายเลข 1'!F11+'เอกสารหมายเลข 1'!F12</f>
        <v>150</v>
      </c>
      <c r="D5" s="8"/>
      <c r="E5" s="8"/>
      <c r="F5" s="8"/>
      <c r="G5" s="8"/>
      <c r="H5" s="8"/>
      <c r="I5" s="8"/>
      <c r="J5" s="8">
        <f aca="true" t="shared" si="1" ref="J5:K13">+B5+D5+F5+H5</f>
        <v>225</v>
      </c>
      <c r="K5" s="8">
        <f t="shared" si="1"/>
        <v>150</v>
      </c>
      <c r="L5" s="9">
        <f>+K5-J5</f>
        <v>-75</v>
      </c>
      <c r="M5" s="10">
        <f t="shared" si="0"/>
        <v>-33.33333333333333</v>
      </c>
    </row>
    <row r="6" spans="1:13" s="4" customFormat="1" ht="21">
      <c r="A6" s="7" t="s">
        <v>68</v>
      </c>
      <c r="B6" s="8">
        <f>+'เอกสารหมายเลข 1'!E13+'เอกสารหมายเลข 1'!E14+'เอกสารหมายเลข 1'!E15+'เอกสารหมายเลข 1'!E16+'เอกสารหมายเลข 1'!E17+'เอกสารหมายเลข 1'!E18+'เอกสารหมายเลข 1'!E19+'เอกสารหมายเลข 1'!E20+'เอกสารหมายเลข 1'!E21+'เอกสารหมายเลข 1'!E22+'เอกสารหมายเลข 1'!E23+'เอกสารหมายเลข 1'!E25+'เอกสารหมายเลข 1'!E26</f>
        <v>440</v>
      </c>
      <c r="C6" s="8">
        <f>+'เอกสารหมายเลข 1'!F13+'เอกสารหมายเลข 1'!F14+'เอกสารหมายเลข 1'!F15+'เอกสารหมายเลข 1'!F16+'เอกสารหมายเลข 1'!F17+'เอกสารหมายเลข 1'!F18+'เอกสารหมายเลข 1'!F19+'เอกสารหมายเลข 1'!F22+'เอกสารหมายเลข 1'!F23+'เอกสารหมายเลข 1'!F25+'เอกสารหมายเลข 1'!F26</f>
        <v>270</v>
      </c>
      <c r="D6" s="8"/>
      <c r="E6" s="8"/>
      <c r="F6" s="8"/>
      <c r="G6" s="8"/>
      <c r="H6" s="8"/>
      <c r="I6" s="8"/>
      <c r="J6" s="8">
        <f>+B6+D6+F6+H6</f>
        <v>440</v>
      </c>
      <c r="K6" s="8">
        <f t="shared" si="1"/>
        <v>270</v>
      </c>
      <c r="L6" s="9">
        <f>+K6-J6</f>
        <v>-170</v>
      </c>
      <c r="M6" s="10">
        <f t="shared" si="0"/>
        <v>-38.63636363636363</v>
      </c>
    </row>
    <row r="7" spans="1:13" s="4" customFormat="1" ht="21">
      <c r="A7" s="23" t="s">
        <v>69</v>
      </c>
      <c r="B7" s="24">
        <f>+'เอกสารหมายเลข 1'!E47</f>
        <v>960</v>
      </c>
      <c r="C7" s="24">
        <f>+'เอกสารหมายเลข 1'!F47</f>
        <v>960</v>
      </c>
      <c r="D7" s="24"/>
      <c r="E7" s="24"/>
      <c r="F7" s="24">
        <f>+'เอกสารหมายเลข 1'!I47</f>
        <v>18</v>
      </c>
      <c r="G7" s="24">
        <f>+'เอกสารหมายเลข 1'!J47</f>
        <v>18</v>
      </c>
      <c r="H7" s="24">
        <f>+'เอกสารหมายเลข 1'!Q47</f>
        <v>10</v>
      </c>
      <c r="I7" s="24">
        <f>+'เอกสารหมายเลข 1'!R47</f>
        <v>10</v>
      </c>
      <c r="J7" s="24">
        <f t="shared" si="1"/>
        <v>988</v>
      </c>
      <c r="K7" s="24">
        <f t="shared" si="1"/>
        <v>988</v>
      </c>
      <c r="L7" s="93">
        <f>+K7-J7</f>
        <v>0</v>
      </c>
      <c r="M7" s="25">
        <f t="shared" si="0"/>
        <v>0</v>
      </c>
    </row>
    <row r="8" spans="1:13" s="4" customFormat="1" ht="21">
      <c r="A8" s="23" t="s">
        <v>70</v>
      </c>
      <c r="B8" s="24">
        <f>+'เอกสารหมายเลข 1'!E81</f>
        <v>735</v>
      </c>
      <c r="C8" s="24">
        <f>+'เอกสารหมายเลข 1'!F81</f>
        <v>410</v>
      </c>
      <c r="D8" s="24"/>
      <c r="E8" s="24"/>
      <c r="F8" s="24">
        <f>+'เอกสารหมายเลข 1'!I81</f>
        <v>115</v>
      </c>
      <c r="G8" s="24">
        <f>+'เอกสารหมายเลข 1'!J81</f>
        <v>70</v>
      </c>
      <c r="H8" s="24">
        <f>+'เอกสารหมายเลข 1'!Q81</f>
        <v>37</v>
      </c>
      <c r="I8" s="24">
        <f>+'เอกสารหมายเลข 1'!R81</f>
        <v>7</v>
      </c>
      <c r="J8" s="24">
        <f>+B8+D8+F8+H8</f>
        <v>887</v>
      </c>
      <c r="K8" s="24">
        <f t="shared" si="1"/>
        <v>487</v>
      </c>
      <c r="L8" s="93">
        <f aca="true" t="shared" si="2" ref="L8:L13">+K8-J8</f>
        <v>-400</v>
      </c>
      <c r="M8" s="25">
        <f t="shared" si="0"/>
        <v>-45.095828635851184</v>
      </c>
    </row>
    <row r="9" spans="1:13" s="4" customFormat="1" ht="21">
      <c r="A9" s="23" t="s">
        <v>71</v>
      </c>
      <c r="B9" s="24">
        <f>+'เอกสารหมายเลข 1'!E120</f>
        <v>360</v>
      </c>
      <c r="C9" s="24">
        <f>+'เอกสารหมายเลข 1'!F120</f>
        <v>300</v>
      </c>
      <c r="D9" s="24"/>
      <c r="E9" s="24"/>
      <c r="F9" s="24">
        <f>+'เอกสารหมายเลข 1'!I120</f>
        <v>75</v>
      </c>
      <c r="G9" s="24">
        <f>+'เอกสารหมายเลข 1'!J120</f>
        <v>75</v>
      </c>
      <c r="H9" s="24">
        <f>+'เอกสารหมายเลข 1'!Q120</f>
        <v>5</v>
      </c>
      <c r="I9" s="24">
        <f>+'เอกสารหมายเลข 1'!R120</f>
        <v>5</v>
      </c>
      <c r="J9" s="24">
        <f>+B9+D9+F9+H9</f>
        <v>440</v>
      </c>
      <c r="K9" s="24">
        <f>+C9+E9+G9+I9</f>
        <v>380</v>
      </c>
      <c r="L9" s="93">
        <f>+K9-J9</f>
        <v>-60</v>
      </c>
      <c r="M9" s="25">
        <f t="shared" si="0"/>
        <v>-13.636363636363635</v>
      </c>
    </row>
    <row r="10" spans="1:13" s="4" customFormat="1" ht="21">
      <c r="A10" s="23" t="s">
        <v>72</v>
      </c>
      <c r="B10" s="24">
        <f>+'เอกสารหมายเลข 1'!E138</f>
        <v>240</v>
      </c>
      <c r="C10" s="24">
        <f>+'เอกสารหมายเลข 1'!F138</f>
        <v>240</v>
      </c>
      <c r="D10" s="24"/>
      <c r="E10" s="24"/>
      <c r="F10" s="24">
        <f>+'เอกสารหมายเลข 1'!I138</f>
        <v>20</v>
      </c>
      <c r="G10" s="24">
        <f>+'เอกสารหมายเลข 1'!J138</f>
        <v>20</v>
      </c>
      <c r="H10" s="24"/>
      <c r="I10" s="24"/>
      <c r="J10" s="24">
        <f t="shared" si="1"/>
        <v>260</v>
      </c>
      <c r="K10" s="24">
        <f t="shared" si="1"/>
        <v>260</v>
      </c>
      <c r="L10" s="93">
        <f>+K10-J10</f>
        <v>0</v>
      </c>
      <c r="M10" s="25">
        <f t="shared" si="0"/>
        <v>0</v>
      </c>
    </row>
    <row r="11" spans="1:13" s="4" customFormat="1" ht="21">
      <c r="A11" s="23" t="s">
        <v>73</v>
      </c>
      <c r="B11" s="24">
        <f>+'เอกสารหมายเลข 1'!E148</f>
        <v>100</v>
      </c>
      <c r="C11" s="24">
        <f>+'เอกสารหมายเลข 1'!F148</f>
        <v>100</v>
      </c>
      <c r="D11" s="24"/>
      <c r="E11" s="24"/>
      <c r="F11" s="24">
        <f>+'เอกสารหมายเลข 1'!I148</f>
        <v>10</v>
      </c>
      <c r="G11" s="24">
        <f>+'เอกสารหมายเลข 1'!J148</f>
        <v>10</v>
      </c>
      <c r="H11" s="24"/>
      <c r="I11" s="24"/>
      <c r="J11" s="24">
        <f>+B11+D11+F11+H11</f>
        <v>110</v>
      </c>
      <c r="K11" s="24">
        <f>+C11+E11+G11+I11</f>
        <v>110</v>
      </c>
      <c r="L11" s="93">
        <f>+K11-J11</f>
        <v>0</v>
      </c>
      <c r="M11" s="25">
        <f t="shared" si="0"/>
        <v>0</v>
      </c>
    </row>
    <row r="12" spans="1:13" s="4" customFormat="1" ht="21" customHeight="1">
      <c r="A12" s="23" t="s">
        <v>74</v>
      </c>
      <c r="B12" s="24">
        <f>+'เอกสารหมายเลข 1'!E160</f>
        <v>200</v>
      </c>
      <c r="C12" s="24">
        <f>+'เอกสารหมายเลข 1'!F160</f>
        <v>200</v>
      </c>
      <c r="D12" s="24"/>
      <c r="E12" s="24"/>
      <c r="F12" s="24">
        <f>+'เอกสารหมายเลข 1'!I160</f>
        <v>15</v>
      </c>
      <c r="G12" s="24">
        <f>+'เอกสารหมายเลข 1'!J160</f>
        <v>0</v>
      </c>
      <c r="H12" s="24"/>
      <c r="I12" s="24"/>
      <c r="J12" s="24">
        <f t="shared" si="1"/>
        <v>215</v>
      </c>
      <c r="K12" s="24">
        <f t="shared" si="1"/>
        <v>200</v>
      </c>
      <c r="L12" s="9">
        <f t="shared" si="2"/>
        <v>-15</v>
      </c>
      <c r="M12" s="25">
        <f t="shared" si="0"/>
        <v>-6.976744186046512</v>
      </c>
    </row>
    <row r="13" spans="1:13" s="4" customFormat="1" ht="21" customHeight="1">
      <c r="A13" s="23" t="s">
        <v>75</v>
      </c>
      <c r="B13" s="24">
        <f>+'เอกสารหมายเลข 1'!E170</f>
        <v>70</v>
      </c>
      <c r="C13" s="24">
        <f>+'เอกสารหมายเลข 1'!F170</f>
        <v>70</v>
      </c>
      <c r="D13" s="24"/>
      <c r="E13" s="24"/>
      <c r="F13" s="24"/>
      <c r="G13" s="24"/>
      <c r="H13" s="24"/>
      <c r="I13" s="24"/>
      <c r="J13" s="24">
        <f t="shared" si="1"/>
        <v>70</v>
      </c>
      <c r="K13" s="24">
        <f t="shared" si="1"/>
        <v>70</v>
      </c>
      <c r="L13" s="9">
        <f t="shared" si="2"/>
        <v>0</v>
      </c>
      <c r="M13" s="25">
        <f t="shared" si="0"/>
        <v>0</v>
      </c>
    </row>
    <row r="14" spans="1:13" s="4" customFormat="1" ht="21" customHeight="1">
      <c r="A14" s="27" t="s">
        <v>2</v>
      </c>
      <c r="B14" s="28">
        <f aca="true" t="shared" si="3" ref="B14:K14">B4+B7+B8+B9+B10+B11+B12+B13</f>
        <v>3330</v>
      </c>
      <c r="C14" s="28">
        <f t="shared" si="3"/>
        <v>2700</v>
      </c>
      <c r="D14" s="28">
        <f t="shared" si="3"/>
        <v>180</v>
      </c>
      <c r="E14" s="28">
        <f t="shared" si="3"/>
        <v>0</v>
      </c>
      <c r="F14" s="28">
        <f>F4+F7+F8+F9+F10+F11+F12+F13</f>
        <v>508</v>
      </c>
      <c r="G14" s="28">
        <f>G4+G7+G8+G9+G10+G11+G12+G13</f>
        <v>413</v>
      </c>
      <c r="H14" s="28">
        <f t="shared" si="3"/>
        <v>92</v>
      </c>
      <c r="I14" s="28">
        <f t="shared" si="3"/>
        <v>22</v>
      </c>
      <c r="J14" s="28">
        <f t="shared" si="3"/>
        <v>4110</v>
      </c>
      <c r="K14" s="28">
        <f t="shared" si="3"/>
        <v>3135</v>
      </c>
      <c r="L14" s="31">
        <f>+K14-J14</f>
        <v>-975</v>
      </c>
      <c r="M14" s="29">
        <f t="shared" si="0"/>
        <v>-23.722627737226276</v>
      </c>
    </row>
    <row r="15" spans="1:13" ht="21">
      <c r="A15" s="1" t="s">
        <v>90</v>
      </c>
      <c r="B15" s="9"/>
      <c r="C15" s="13"/>
      <c r="D15" s="11"/>
      <c r="E15" s="11"/>
      <c r="F15" s="11"/>
      <c r="G15" s="11"/>
      <c r="H15" s="11"/>
      <c r="I15" s="11"/>
      <c r="J15" s="11"/>
      <c r="K15" s="12"/>
      <c r="L15" s="11"/>
      <c r="M15" s="11"/>
    </row>
    <row r="16" spans="1:13" ht="21">
      <c r="A16" s="11" t="s">
        <v>226</v>
      </c>
      <c r="B16" s="12"/>
      <c r="C16" s="12"/>
      <c r="D16" s="12"/>
      <c r="E16" s="11"/>
      <c r="F16" s="11"/>
      <c r="G16" s="11"/>
      <c r="H16" s="11"/>
      <c r="I16" s="11"/>
      <c r="J16" s="11"/>
      <c r="K16" s="11"/>
      <c r="L16" s="11"/>
      <c r="M16" s="11"/>
    </row>
    <row r="17" s="38" customFormat="1" ht="21"/>
    <row r="18" spans="1:11" ht="2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</sheetData>
  <sheetProtection/>
  <mergeCells count="7">
    <mergeCell ref="L2:M2"/>
    <mergeCell ref="A2:A3"/>
    <mergeCell ref="B2:C2"/>
    <mergeCell ref="D2:E2"/>
    <mergeCell ref="F2:G2"/>
    <mergeCell ref="H2:I2"/>
    <mergeCell ref="J2:K2"/>
  </mergeCells>
  <printOptions/>
  <pageMargins left="0.78" right="0.3" top="0.9" bottom="0.76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9" sqref="Q9"/>
    </sheetView>
  </sheetViews>
  <sheetFormatPr defaultColWidth="9.00390625" defaultRowHeight="15"/>
  <cols>
    <col min="1" max="1" width="30.57421875" style="3" customWidth="1"/>
    <col min="2" max="13" width="8.140625" style="3" customWidth="1"/>
    <col min="14" max="16384" width="9.00390625" style="3" customWidth="1"/>
  </cols>
  <sheetData>
    <row r="1" spans="1:13" s="2" customFormat="1" ht="24" customHeight="1">
      <c r="A1" s="5" t="s">
        <v>245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</row>
    <row r="2" spans="1:13" ht="39.75" customHeight="1">
      <c r="A2" s="153" t="s">
        <v>77</v>
      </c>
      <c r="B2" s="155" t="s">
        <v>60</v>
      </c>
      <c r="C2" s="156"/>
      <c r="D2" s="155" t="s">
        <v>61</v>
      </c>
      <c r="E2" s="156"/>
      <c r="F2" s="155" t="s">
        <v>62</v>
      </c>
      <c r="G2" s="156"/>
      <c r="H2" s="155" t="s">
        <v>63</v>
      </c>
      <c r="I2" s="156"/>
      <c r="J2" s="155" t="s">
        <v>2</v>
      </c>
      <c r="K2" s="156"/>
      <c r="L2" s="151" t="s">
        <v>64</v>
      </c>
      <c r="M2" s="152"/>
    </row>
    <row r="3" spans="1:13" ht="21">
      <c r="A3" s="154"/>
      <c r="B3" s="26" t="s">
        <v>12</v>
      </c>
      <c r="C3" s="26" t="s">
        <v>76</v>
      </c>
      <c r="D3" s="26" t="s">
        <v>12</v>
      </c>
      <c r="E3" s="26" t="s">
        <v>76</v>
      </c>
      <c r="F3" s="26" t="s">
        <v>12</v>
      </c>
      <c r="G3" s="26" t="s">
        <v>76</v>
      </c>
      <c r="H3" s="26" t="s">
        <v>12</v>
      </c>
      <c r="I3" s="26" t="s">
        <v>76</v>
      </c>
      <c r="J3" s="26" t="s">
        <v>12</v>
      </c>
      <c r="K3" s="26" t="s">
        <v>76</v>
      </c>
      <c r="L3" s="27" t="s">
        <v>11</v>
      </c>
      <c r="M3" s="27" t="s">
        <v>65</v>
      </c>
    </row>
    <row r="4" spans="1:13" s="4" customFormat="1" ht="21">
      <c r="A4" s="23" t="s">
        <v>66</v>
      </c>
      <c r="B4" s="24">
        <f>+B5+B6</f>
        <v>665</v>
      </c>
      <c r="C4" s="24">
        <f>+C5+C6</f>
        <v>480</v>
      </c>
      <c r="D4" s="24">
        <f>+'เอกสารหมายเลข 2'!G5</f>
        <v>180</v>
      </c>
      <c r="E4" s="24">
        <f>+'เอกสารหมายเลข 2'!H5</f>
        <v>0</v>
      </c>
      <c r="F4" s="24">
        <f>+'เอกสารหมายเลข 2'!I5</f>
        <v>255</v>
      </c>
      <c r="G4" s="24">
        <f>+'เอกสารหมายเลข 2'!J5</f>
        <v>245</v>
      </c>
      <c r="H4" s="24">
        <f>+'เอกสารหมายเลข 2'!Q5</f>
        <v>40</v>
      </c>
      <c r="I4" s="24">
        <f>+'เอกสารหมายเลข 2'!R5</f>
        <v>10</v>
      </c>
      <c r="J4" s="24">
        <f aca="true" t="shared" si="0" ref="J4:K6">+B4+D4+F4+H4</f>
        <v>1140</v>
      </c>
      <c r="K4" s="24">
        <f t="shared" si="0"/>
        <v>735</v>
      </c>
      <c r="L4" s="93">
        <f>+K4-J4</f>
        <v>-405</v>
      </c>
      <c r="M4" s="25">
        <f>L4/J4*100</f>
        <v>-35.526315789473685</v>
      </c>
    </row>
    <row r="5" spans="1:13" s="4" customFormat="1" ht="21">
      <c r="A5" s="7" t="s">
        <v>67</v>
      </c>
      <c r="B5" s="8">
        <f>+'เอกสารหมายเลข 2'!E8+'เอกสารหมายเลข 2'!E9+'เอกสารหมายเลข 2'!E10+'เอกสารหมายเลข 2'!E11+'เอกสารหมายเลข 2'!E12</f>
        <v>225</v>
      </c>
      <c r="C5" s="8">
        <f>+'เอกสารหมายเลข 2'!F8+'เอกสารหมายเลข 2'!F9+'เอกสารหมายเลข 2'!F10+'เอกสารหมายเลข 2'!F11+'เอกสารหมายเลข 2'!F12</f>
        <v>150</v>
      </c>
      <c r="D5" s="8"/>
      <c r="E5" s="8"/>
      <c r="F5" s="8"/>
      <c r="G5" s="8"/>
      <c r="H5" s="8"/>
      <c r="I5" s="8"/>
      <c r="J5" s="8">
        <f t="shared" si="0"/>
        <v>225</v>
      </c>
      <c r="K5" s="8">
        <f t="shared" si="0"/>
        <v>150</v>
      </c>
      <c r="L5" s="9">
        <f>+K5-J5</f>
        <v>-75</v>
      </c>
      <c r="M5" s="10">
        <f aca="true" t="shared" si="1" ref="M5:M11">L5/J5*100</f>
        <v>-33.33333333333333</v>
      </c>
    </row>
    <row r="6" spans="1:13" s="4" customFormat="1" ht="21">
      <c r="A6" s="7" t="s">
        <v>68</v>
      </c>
      <c r="B6" s="8">
        <f>+'เอกสารหมายเลข 2'!E13+'เอกสารหมายเลข 2'!E14+'เอกสารหมายเลข 2'!E15+'เอกสารหมายเลข 2'!E16+'เอกสารหมายเลข 2'!E17+'เอกสารหมายเลข 2'!E18+'เอกสารหมายเลข 2'!E19+'เอกสารหมายเลข 2'!E20+'เอกสารหมายเลข 2'!E21+'เอกสารหมายเลข 2'!E23+'เอกสารหมายเลข 2'!E24</f>
        <v>440</v>
      </c>
      <c r="C6" s="8">
        <f>+'เอกสารหมายเลข 2'!F13+'เอกสารหมายเลข 2'!F14+'เอกสารหมายเลข 2'!F15+'เอกสารหมายเลข 2'!F16+'เอกสารหมายเลข 2'!F17+'เอกสารหมายเลข 2'!F18+'เอกสารหมายเลข 2'!F19+'เอกสารหมายเลข 2'!F20+'เอกสารหมายเลข 2'!F21+'เอกสารหมายเลข 2'!F23+'เอกสารหมายเลข 2'!F24</f>
        <v>330</v>
      </c>
      <c r="D6" s="8"/>
      <c r="E6" s="8"/>
      <c r="F6" s="8"/>
      <c r="G6" s="8"/>
      <c r="H6" s="8"/>
      <c r="I6" s="8"/>
      <c r="J6" s="8">
        <f t="shared" si="0"/>
        <v>440</v>
      </c>
      <c r="K6" s="8">
        <f t="shared" si="0"/>
        <v>330</v>
      </c>
      <c r="L6" s="9">
        <f aca="true" t="shared" si="2" ref="L6:L13">+K6-J6</f>
        <v>-110</v>
      </c>
      <c r="M6" s="10">
        <f t="shared" si="1"/>
        <v>-25</v>
      </c>
    </row>
    <row r="7" spans="1:13" s="4" customFormat="1" ht="21">
      <c r="A7" s="23" t="s">
        <v>69</v>
      </c>
      <c r="B7" s="24">
        <f>+'เอกสารหมายเลข 2'!E45</f>
        <v>935</v>
      </c>
      <c r="C7" s="24">
        <f>+'เอกสารหมายเลข 2'!F45</f>
        <v>935</v>
      </c>
      <c r="D7" s="24"/>
      <c r="E7" s="24"/>
      <c r="F7" s="24">
        <f>+'เอกสารหมายเลข 2'!I45</f>
        <v>25</v>
      </c>
      <c r="G7" s="24">
        <f>+'เอกสารหมายเลข 2'!J45</f>
        <v>25</v>
      </c>
      <c r="H7" s="24">
        <f>+'เอกสารหมายเลข 2'!Q45</f>
        <v>10</v>
      </c>
      <c r="I7" s="24">
        <f>+'เอกสารหมายเลข 2'!R45</f>
        <v>10</v>
      </c>
      <c r="J7" s="24">
        <f aca="true" t="shared" si="3" ref="J7:K13">+B7+D7+F7+H7</f>
        <v>970</v>
      </c>
      <c r="K7" s="24">
        <f t="shared" si="3"/>
        <v>970</v>
      </c>
      <c r="L7" s="93">
        <f>+K7-J7</f>
        <v>0</v>
      </c>
      <c r="M7" s="25">
        <f t="shared" si="1"/>
        <v>0</v>
      </c>
    </row>
    <row r="8" spans="1:13" s="4" customFormat="1" ht="21">
      <c r="A8" s="23" t="s">
        <v>70</v>
      </c>
      <c r="B8" s="24">
        <f>+'เอกสารหมายเลข 2'!E76</f>
        <v>655</v>
      </c>
      <c r="C8" s="24">
        <f>+'เอกสารหมายเลข 2'!F76</f>
        <v>410</v>
      </c>
      <c r="D8" s="24"/>
      <c r="E8" s="24"/>
      <c r="F8" s="24">
        <f>+'เอกสารหมายเลข 2'!I76</f>
        <v>95</v>
      </c>
      <c r="G8" s="24">
        <f>+'เอกสารหมายเลข 2'!J76</f>
        <v>70</v>
      </c>
      <c r="H8" s="24">
        <f>+'เอกสารหมายเลข 2'!Q76</f>
        <v>9</v>
      </c>
      <c r="I8" s="24">
        <f>+'เอกสารหมายเลข 2'!R76</f>
        <v>7</v>
      </c>
      <c r="J8" s="24">
        <f t="shared" si="3"/>
        <v>759</v>
      </c>
      <c r="K8" s="24">
        <f>+C8+E8+G8+I8</f>
        <v>487</v>
      </c>
      <c r="L8" s="93">
        <f t="shared" si="2"/>
        <v>-272</v>
      </c>
      <c r="M8" s="25">
        <f t="shared" si="1"/>
        <v>-35.83662714097497</v>
      </c>
    </row>
    <row r="9" spans="1:13" s="4" customFormat="1" ht="21">
      <c r="A9" s="23" t="s">
        <v>71</v>
      </c>
      <c r="B9" s="24">
        <f>+'เอกสารหมายเลข 2'!E105</f>
        <v>300</v>
      </c>
      <c r="C9" s="24">
        <f>+'เอกสารหมายเลข 2'!F105</f>
        <v>300</v>
      </c>
      <c r="D9" s="24"/>
      <c r="E9" s="24"/>
      <c r="F9" s="24">
        <f>+'เอกสารหมายเลข 2'!I105</f>
        <v>75</v>
      </c>
      <c r="G9" s="24">
        <f>+'เอกสารหมายเลข 2'!J105</f>
        <v>75</v>
      </c>
      <c r="H9" s="24">
        <f>+'เอกสารหมายเลข 2'!Q105</f>
        <v>5</v>
      </c>
      <c r="I9" s="24">
        <f>+'เอกสารหมายเลข 2'!R105</f>
        <v>5</v>
      </c>
      <c r="J9" s="24">
        <f t="shared" si="3"/>
        <v>380</v>
      </c>
      <c r="K9" s="24">
        <f t="shared" si="3"/>
        <v>380</v>
      </c>
      <c r="L9" s="93">
        <f>+K9-J9</f>
        <v>0</v>
      </c>
      <c r="M9" s="25">
        <f t="shared" si="1"/>
        <v>0</v>
      </c>
    </row>
    <row r="10" spans="1:13" s="4" customFormat="1" ht="21">
      <c r="A10" s="23" t="s">
        <v>72</v>
      </c>
      <c r="B10" s="24">
        <f>+'เอกสารหมายเลข 2'!E120</f>
        <v>240</v>
      </c>
      <c r="C10" s="24">
        <f>+'เอกสารหมายเลข 2'!F120</f>
        <v>240</v>
      </c>
      <c r="D10" s="24"/>
      <c r="E10" s="24"/>
      <c r="F10" s="24">
        <f>+'เอกสารหมายเลข 2'!I120</f>
        <v>0</v>
      </c>
      <c r="G10" s="24">
        <f>+'เอกสารหมายเลข 2'!J120</f>
        <v>0</v>
      </c>
      <c r="H10" s="24"/>
      <c r="I10" s="24"/>
      <c r="J10" s="24">
        <f t="shared" si="3"/>
        <v>240</v>
      </c>
      <c r="K10" s="24">
        <f t="shared" si="3"/>
        <v>240</v>
      </c>
      <c r="L10" s="93">
        <f t="shared" si="2"/>
        <v>0</v>
      </c>
      <c r="M10" s="25">
        <f t="shared" si="1"/>
        <v>0</v>
      </c>
    </row>
    <row r="11" spans="1:13" s="4" customFormat="1" ht="21">
      <c r="A11" s="23" t="s">
        <v>73</v>
      </c>
      <c r="B11" s="24">
        <f>+'เอกสารหมายเลข 2'!E126</f>
        <v>100</v>
      </c>
      <c r="C11" s="24">
        <f>+'เอกสารหมายเลข 2'!F126</f>
        <v>100</v>
      </c>
      <c r="D11" s="24"/>
      <c r="E11" s="24"/>
      <c r="F11" s="24">
        <f>+'เอกสารหมายเลข 2'!I126</f>
        <v>0</v>
      </c>
      <c r="G11" s="24">
        <f>+'เอกสารหมายเลข 2'!J126</f>
        <v>0</v>
      </c>
      <c r="H11" s="24"/>
      <c r="I11" s="24"/>
      <c r="J11" s="24">
        <f t="shared" si="3"/>
        <v>100</v>
      </c>
      <c r="K11" s="24">
        <f t="shared" si="3"/>
        <v>100</v>
      </c>
      <c r="L11" s="93">
        <f>+K11-J11</f>
        <v>0</v>
      </c>
      <c r="M11" s="25">
        <f t="shared" si="1"/>
        <v>0</v>
      </c>
    </row>
    <row r="12" spans="1:13" s="4" customFormat="1" ht="21" customHeight="1">
      <c r="A12" s="23" t="s">
        <v>74</v>
      </c>
      <c r="B12" s="24">
        <f>+'เอกสารหมายเลข 2'!E133</f>
        <v>200</v>
      </c>
      <c r="C12" s="24">
        <f>+'เอกสารหมายเลข 2'!F133</f>
        <v>200</v>
      </c>
      <c r="D12" s="24"/>
      <c r="E12" s="24"/>
      <c r="F12" s="24">
        <f>+'เอกสารหมายเลข 2'!I133</f>
        <v>15</v>
      </c>
      <c r="G12" s="24">
        <f>+'เอกสารหมายเลข 2'!J133</f>
        <v>15</v>
      </c>
      <c r="H12" s="24"/>
      <c r="I12" s="24"/>
      <c r="J12" s="24">
        <f t="shared" si="3"/>
        <v>215</v>
      </c>
      <c r="K12" s="24">
        <f t="shared" si="3"/>
        <v>215</v>
      </c>
      <c r="L12" s="93">
        <f t="shared" si="2"/>
        <v>0</v>
      </c>
      <c r="M12" s="25">
        <f>L12/J12*100</f>
        <v>0</v>
      </c>
    </row>
    <row r="13" spans="1:13" s="4" customFormat="1" ht="21" customHeight="1">
      <c r="A13" s="23" t="s">
        <v>75</v>
      </c>
      <c r="B13" s="24">
        <f>+'เอกสารหมายเลข 2'!E145</f>
        <v>70</v>
      </c>
      <c r="C13" s="24">
        <f>+'เอกสารหมายเลข 2'!F145</f>
        <v>70</v>
      </c>
      <c r="D13" s="24"/>
      <c r="E13" s="24"/>
      <c r="F13" s="24"/>
      <c r="G13" s="24"/>
      <c r="H13" s="24"/>
      <c r="I13" s="24"/>
      <c r="J13" s="24">
        <f t="shared" si="3"/>
        <v>70</v>
      </c>
      <c r="K13" s="24">
        <f t="shared" si="3"/>
        <v>70</v>
      </c>
      <c r="L13" s="93">
        <f t="shared" si="2"/>
        <v>0</v>
      </c>
      <c r="M13" s="25">
        <f>L13/J13*100</f>
        <v>0</v>
      </c>
    </row>
    <row r="14" spans="1:13" s="4" customFormat="1" ht="21" customHeight="1">
      <c r="A14" s="27" t="s">
        <v>2</v>
      </c>
      <c r="B14" s="28">
        <f aca="true" t="shared" si="4" ref="B14:K14">B4+B7+B8+B9+B10+B11+B12+B13</f>
        <v>3165</v>
      </c>
      <c r="C14" s="28">
        <f t="shared" si="4"/>
        <v>2735</v>
      </c>
      <c r="D14" s="28">
        <f t="shared" si="4"/>
        <v>180</v>
      </c>
      <c r="E14" s="28">
        <f t="shared" si="4"/>
        <v>0</v>
      </c>
      <c r="F14" s="28">
        <f t="shared" si="4"/>
        <v>465</v>
      </c>
      <c r="G14" s="28">
        <f t="shared" si="4"/>
        <v>430</v>
      </c>
      <c r="H14" s="28">
        <f t="shared" si="4"/>
        <v>64</v>
      </c>
      <c r="I14" s="28">
        <f t="shared" si="4"/>
        <v>32</v>
      </c>
      <c r="J14" s="28">
        <f t="shared" si="4"/>
        <v>3874</v>
      </c>
      <c r="K14" s="28">
        <f t="shared" si="4"/>
        <v>3197</v>
      </c>
      <c r="L14" s="31">
        <f>+K14-J14</f>
        <v>-677</v>
      </c>
      <c r="M14" s="29">
        <f>L14/J14*100</f>
        <v>-17.475477542591637</v>
      </c>
    </row>
    <row r="15" spans="1:13" s="38" customFormat="1" ht="21">
      <c r="A15" s="1" t="s">
        <v>90</v>
      </c>
      <c r="B15" s="34"/>
      <c r="C15" s="35"/>
      <c r="D15" s="36"/>
      <c r="E15" s="36"/>
      <c r="F15" s="36"/>
      <c r="G15" s="36"/>
      <c r="H15" s="36"/>
      <c r="I15" s="36"/>
      <c r="J15" s="36"/>
      <c r="K15" s="37"/>
      <c r="L15" s="36"/>
      <c r="M15" s="36"/>
    </row>
    <row r="16" spans="1:13" s="38" customFormat="1" ht="21">
      <c r="A16" s="1" t="s">
        <v>227</v>
      </c>
      <c r="B16" s="34"/>
      <c r="C16" s="35"/>
      <c r="D16" s="36"/>
      <c r="E16" s="36"/>
      <c r="F16" s="36"/>
      <c r="G16" s="36"/>
      <c r="H16" s="36"/>
      <c r="I16" s="36"/>
      <c r="J16" s="36"/>
      <c r="K16" s="37"/>
      <c r="L16" s="36"/>
      <c r="M16" s="36"/>
    </row>
    <row r="17" spans="1:10" ht="21">
      <c r="A17" s="32"/>
      <c r="B17" s="32"/>
      <c r="C17" s="32"/>
      <c r="D17" s="32"/>
      <c r="E17" s="32"/>
      <c r="F17" s="32"/>
      <c r="G17" s="32"/>
      <c r="H17" s="32"/>
      <c r="I17" s="32"/>
      <c r="J17" s="32"/>
    </row>
  </sheetData>
  <sheetProtection/>
  <mergeCells count="7">
    <mergeCell ref="L2:M2"/>
    <mergeCell ref="A2:A3"/>
    <mergeCell ref="B2:C2"/>
    <mergeCell ref="D2:E2"/>
    <mergeCell ref="F2:G2"/>
    <mergeCell ref="H2:I2"/>
    <mergeCell ref="J2:K2"/>
  </mergeCells>
  <printOptions/>
  <pageMargins left="0.78" right="0.3" top="0.9" bottom="0.76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7"/>
  <sheetViews>
    <sheetView zoomScalePageLayoutView="0" workbookViewId="0" topLeftCell="A1">
      <pane ySplit="4" topLeftCell="A167" activePane="bottomLeft" state="frozen"/>
      <selection pane="topLeft" activeCell="A1" sqref="A1"/>
      <selection pane="bottomLeft" activeCell="H178" sqref="H178"/>
    </sheetView>
  </sheetViews>
  <sheetFormatPr defaultColWidth="9.00390625" defaultRowHeight="15"/>
  <cols>
    <col min="1" max="3" width="2.140625" style="1" customWidth="1"/>
    <col min="4" max="4" width="39.421875" style="1" customWidth="1"/>
    <col min="5" max="5" width="6.57421875" style="49" customWidth="1"/>
    <col min="6" max="6" width="8.140625" style="49" customWidth="1"/>
    <col min="7" max="7" width="6.57421875" style="49" customWidth="1"/>
    <col min="8" max="8" width="8.28125" style="49" customWidth="1"/>
    <col min="9" max="9" width="6.57421875" style="49" customWidth="1"/>
    <col min="10" max="10" width="8.00390625" style="49" customWidth="1"/>
    <col min="11" max="16" width="6.57421875" style="49" hidden="1" customWidth="1"/>
    <col min="17" max="17" width="7.8515625" style="49" customWidth="1"/>
    <col min="18" max="18" width="9.421875" style="49" customWidth="1"/>
    <col min="19" max="19" width="6.57421875" style="49" customWidth="1"/>
    <col min="20" max="20" width="8.00390625" style="49" customWidth="1"/>
    <col min="21" max="16384" width="9.00390625" style="1" customWidth="1"/>
  </cols>
  <sheetData>
    <row r="1" spans="5:20" s="39" customFormat="1" ht="18.75">
      <c r="E1" s="49"/>
      <c r="F1" s="49"/>
      <c r="G1" s="49"/>
      <c r="H1" s="49"/>
      <c r="I1" s="49"/>
      <c r="J1" s="49"/>
      <c r="K1" s="49"/>
      <c r="L1" s="49"/>
      <c r="M1" s="49"/>
      <c r="N1" s="49"/>
      <c r="O1" s="33" t="s">
        <v>101</v>
      </c>
      <c r="P1" s="33"/>
      <c r="Q1" s="49"/>
      <c r="R1" s="161" t="s">
        <v>5</v>
      </c>
      <c r="S1" s="161"/>
      <c r="T1" s="161"/>
    </row>
    <row r="2" spans="1:20" ht="18.75">
      <c r="A2" s="162" t="s">
        <v>184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18.75">
      <c r="A3" s="159" t="s">
        <v>102</v>
      </c>
      <c r="B3" s="159"/>
      <c r="C3" s="159"/>
      <c r="D3" s="159"/>
      <c r="E3" s="163" t="s">
        <v>60</v>
      </c>
      <c r="F3" s="158"/>
      <c r="G3" s="157" t="s">
        <v>103</v>
      </c>
      <c r="H3" s="158"/>
      <c r="I3" s="157" t="s">
        <v>62</v>
      </c>
      <c r="J3" s="158"/>
      <c r="K3" s="157" t="s">
        <v>104</v>
      </c>
      <c r="L3" s="158"/>
      <c r="M3" s="157" t="s">
        <v>105</v>
      </c>
      <c r="N3" s="158"/>
      <c r="O3" s="157" t="s">
        <v>106</v>
      </c>
      <c r="P3" s="158"/>
      <c r="Q3" s="157" t="s">
        <v>107</v>
      </c>
      <c r="R3" s="158"/>
      <c r="S3" s="157" t="s">
        <v>108</v>
      </c>
      <c r="T3" s="158"/>
    </row>
    <row r="4" spans="1:20" ht="93.75">
      <c r="A4" s="159"/>
      <c r="B4" s="159"/>
      <c r="C4" s="159"/>
      <c r="D4" s="159"/>
      <c r="E4" s="105" t="s">
        <v>99</v>
      </c>
      <c r="F4" s="105" t="s">
        <v>109</v>
      </c>
      <c r="G4" s="105" t="s">
        <v>99</v>
      </c>
      <c r="H4" s="105" t="s">
        <v>109</v>
      </c>
      <c r="I4" s="105" t="s">
        <v>99</v>
      </c>
      <c r="J4" s="105" t="s">
        <v>109</v>
      </c>
      <c r="K4" s="105" t="s">
        <v>99</v>
      </c>
      <c r="L4" s="105" t="s">
        <v>109</v>
      </c>
      <c r="M4" s="105" t="s">
        <v>99</v>
      </c>
      <c r="N4" s="105" t="s">
        <v>109</v>
      </c>
      <c r="O4" s="105" t="s">
        <v>99</v>
      </c>
      <c r="P4" s="105" t="s">
        <v>109</v>
      </c>
      <c r="Q4" s="105" t="s">
        <v>99</v>
      </c>
      <c r="R4" s="105" t="s">
        <v>109</v>
      </c>
      <c r="S4" s="105" t="s">
        <v>99</v>
      </c>
      <c r="T4" s="105" t="s">
        <v>109</v>
      </c>
    </row>
    <row r="5" spans="1:20" ht="18.75">
      <c r="A5" s="106" t="s">
        <v>25</v>
      </c>
      <c r="B5" s="107"/>
      <c r="C5" s="108"/>
      <c r="D5" s="109"/>
      <c r="E5" s="110">
        <f>+E6</f>
        <v>665</v>
      </c>
      <c r="F5" s="110">
        <f>+F6</f>
        <v>420</v>
      </c>
      <c r="G5" s="110">
        <f>+G27</f>
        <v>180</v>
      </c>
      <c r="H5" s="110"/>
      <c r="I5" s="110">
        <f>+I31</f>
        <v>255</v>
      </c>
      <c r="J5" s="110">
        <f>+J31</f>
        <v>220</v>
      </c>
      <c r="K5" s="110"/>
      <c r="L5" s="110"/>
      <c r="M5" s="110"/>
      <c r="N5" s="110"/>
      <c r="O5" s="110"/>
      <c r="P5" s="110"/>
      <c r="Q5" s="110">
        <f>+Q40</f>
        <v>40</v>
      </c>
      <c r="R5" s="110"/>
      <c r="S5" s="110">
        <f>+E5+G5+I5+Q5</f>
        <v>1140</v>
      </c>
      <c r="T5" s="110">
        <f>+F5+H5+J5+R5</f>
        <v>640</v>
      </c>
    </row>
    <row r="6" spans="1:20" s="48" customFormat="1" ht="18.75">
      <c r="A6" s="40"/>
      <c r="B6" s="41" t="s">
        <v>111</v>
      </c>
      <c r="C6" s="41"/>
      <c r="D6" s="45"/>
      <c r="E6" s="51">
        <f>+E7+E24</f>
        <v>665</v>
      </c>
      <c r="F6" s="51">
        <f>+F7+F24</f>
        <v>420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47">
        <f aca="true" t="shared" si="0" ref="S6:T8">+E6+G6+I6+Q6</f>
        <v>665</v>
      </c>
      <c r="T6" s="103">
        <f>+F6+H6+J6+R6</f>
        <v>420</v>
      </c>
    </row>
    <row r="7" spans="1:20" s="48" customFormat="1" ht="18.75">
      <c r="A7" s="40"/>
      <c r="B7" s="41"/>
      <c r="C7" s="41" t="s">
        <v>110</v>
      </c>
      <c r="D7" s="45"/>
      <c r="E7" s="51">
        <f>SUM(E8:E23)</f>
        <v>665</v>
      </c>
      <c r="F7" s="51">
        <f>SUM(F8:F23)</f>
        <v>420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47">
        <f t="shared" si="0"/>
        <v>665</v>
      </c>
      <c r="T7" s="47">
        <f t="shared" si="0"/>
        <v>420</v>
      </c>
    </row>
    <row r="8" spans="1:20" ht="18.75">
      <c r="A8" s="44"/>
      <c r="B8" s="42"/>
      <c r="C8" s="42"/>
      <c r="D8" s="43" t="s">
        <v>112</v>
      </c>
      <c r="E8" s="46">
        <v>45</v>
      </c>
      <c r="F8" s="46">
        <v>30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>
        <f t="shared" si="0"/>
        <v>45</v>
      </c>
      <c r="T8" s="46">
        <f t="shared" si="0"/>
        <v>30</v>
      </c>
    </row>
    <row r="9" spans="1:20" ht="18.75">
      <c r="A9" s="44"/>
      <c r="B9" s="42"/>
      <c r="C9" s="42"/>
      <c r="D9" s="43" t="s">
        <v>113</v>
      </c>
      <c r="E9" s="46">
        <v>45</v>
      </c>
      <c r="F9" s="46">
        <v>30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>
        <f aca="true" t="shared" si="1" ref="S9:S54">+E9+G9+I9+Q9</f>
        <v>45</v>
      </c>
      <c r="T9" s="46">
        <f aca="true" t="shared" si="2" ref="T9:T54">+F9+H9+J9+R9</f>
        <v>30</v>
      </c>
    </row>
    <row r="10" spans="1:20" ht="18.75">
      <c r="A10" s="44"/>
      <c r="B10" s="42"/>
      <c r="C10" s="42"/>
      <c r="D10" s="43" t="s">
        <v>114</v>
      </c>
      <c r="E10" s="46">
        <v>45</v>
      </c>
      <c r="F10" s="46">
        <v>30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>
        <f t="shared" si="1"/>
        <v>45</v>
      </c>
      <c r="T10" s="46">
        <f t="shared" si="2"/>
        <v>30</v>
      </c>
    </row>
    <row r="11" spans="1:20" ht="18.75">
      <c r="A11" s="44"/>
      <c r="B11" s="42"/>
      <c r="C11" s="42"/>
      <c r="D11" s="43" t="s">
        <v>115</v>
      </c>
      <c r="E11" s="46">
        <v>45</v>
      </c>
      <c r="F11" s="46">
        <v>30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>
        <f t="shared" si="1"/>
        <v>45</v>
      </c>
      <c r="T11" s="46">
        <f t="shared" si="2"/>
        <v>30</v>
      </c>
    </row>
    <row r="12" spans="1:20" ht="18.75">
      <c r="A12" s="44"/>
      <c r="B12" s="42"/>
      <c r="C12" s="42" t="s">
        <v>7</v>
      </c>
      <c r="D12" s="43" t="s">
        <v>116</v>
      </c>
      <c r="E12" s="46">
        <v>45</v>
      </c>
      <c r="F12" s="46">
        <v>30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>
        <f t="shared" si="1"/>
        <v>45</v>
      </c>
      <c r="T12" s="46">
        <f t="shared" si="2"/>
        <v>30</v>
      </c>
    </row>
    <row r="13" spans="1:20" ht="18.75">
      <c r="A13" s="44"/>
      <c r="B13" s="42"/>
      <c r="C13" s="42"/>
      <c r="D13" s="43" t="s">
        <v>117</v>
      </c>
      <c r="E13" s="46">
        <v>40</v>
      </c>
      <c r="F13" s="46">
        <v>30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>
        <f t="shared" si="1"/>
        <v>40</v>
      </c>
      <c r="T13" s="46">
        <f t="shared" si="2"/>
        <v>30</v>
      </c>
    </row>
    <row r="14" spans="1:20" ht="18.75">
      <c r="A14" s="44"/>
      <c r="B14" s="42"/>
      <c r="C14" s="42"/>
      <c r="D14" s="43" t="s">
        <v>118</v>
      </c>
      <c r="E14" s="46">
        <v>40</v>
      </c>
      <c r="F14" s="46">
        <v>30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>
        <f t="shared" si="1"/>
        <v>40</v>
      </c>
      <c r="T14" s="46">
        <f t="shared" si="2"/>
        <v>30</v>
      </c>
    </row>
    <row r="15" spans="1:20" ht="18.75">
      <c r="A15" s="44"/>
      <c r="B15" s="42"/>
      <c r="C15" s="42"/>
      <c r="D15" s="43" t="s">
        <v>119</v>
      </c>
      <c r="E15" s="46">
        <v>45</v>
      </c>
      <c r="F15" s="46">
        <v>30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>
        <f t="shared" si="1"/>
        <v>45</v>
      </c>
      <c r="T15" s="46">
        <f t="shared" si="2"/>
        <v>30</v>
      </c>
    </row>
    <row r="16" spans="1:20" ht="18.75">
      <c r="A16" s="44"/>
      <c r="B16" s="42"/>
      <c r="C16" s="42"/>
      <c r="D16" s="43" t="s">
        <v>120</v>
      </c>
      <c r="E16" s="46">
        <v>45</v>
      </c>
      <c r="F16" s="46">
        <v>30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f t="shared" si="1"/>
        <v>45</v>
      </c>
      <c r="T16" s="46">
        <f t="shared" si="2"/>
        <v>30</v>
      </c>
    </row>
    <row r="17" spans="1:20" ht="18.75">
      <c r="A17" s="44"/>
      <c r="B17" s="42"/>
      <c r="C17" s="42"/>
      <c r="D17" s="43" t="s">
        <v>121</v>
      </c>
      <c r="E17" s="46">
        <v>45</v>
      </c>
      <c r="F17" s="46">
        <v>30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>
        <f t="shared" si="1"/>
        <v>45</v>
      </c>
      <c r="T17" s="46">
        <f t="shared" si="2"/>
        <v>30</v>
      </c>
    </row>
    <row r="18" spans="1:20" ht="18.75">
      <c r="A18" s="44"/>
      <c r="B18" s="42"/>
      <c r="C18" s="42"/>
      <c r="D18" s="43" t="s">
        <v>122</v>
      </c>
      <c r="E18" s="46">
        <v>45</v>
      </c>
      <c r="F18" s="46">
        <v>30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>
        <f t="shared" si="1"/>
        <v>45</v>
      </c>
      <c r="T18" s="46">
        <f t="shared" si="2"/>
        <v>30</v>
      </c>
    </row>
    <row r="19" spans="1:20" ht="18.75">
      <c r="A19" s="44"/>
      <c r="B19" s="42"/>
      <c r="C19" s="42"/>
      <c r="D19" s="43" t="s">
        <v>123</v>
      </c>
      <c r="E19" s="46">
        <v>45</v>
      </c>
      <c r="F19" s="46">
        <v>30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>
        <f t="shared" si="1"/>
        <v>45</v>
      </c>
      <c r="T19" s="46">
        <f t="shared" si="2"/>
        <v>30</v>
      </c>
    </row>
    <row r="20" spans="1:20" ht="18.75">
      <c r="A20" s="44"/>
      <c r="B20" s="42"/>
      <c r="C20" s="42"/>
      <c r="D20" s="43" t="s">
        <v>197</v>
      </c>
      <c r="E20" s="46">
        <v>40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>
        <f aca="true" t="shared" si="3" ref="S20:T23">+E20+G20+I20+Q20</f>
        <v>40</v>
      </c>
      <c r="T20" s="46"/>
    </row>
    <row r="21" spans="1:20" ht="18.75">
      <c r="A21" s="19"/>
      <c r="B21" s="30"/>
      <c r="C21" s="30"/>
      <c r="D21" s="18" t="s">
        <v>228</v>
      </c>
      <c r="E21" s="57">
        <v>20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>
        <f t="shared" si="3"/>
        <v>20</v>
      </c>
      <c r="T21" s="57"/>
    </row>
    <row r="22" spans="1:20" ht="18.75">
      <c r="A22" s="44"/>
      <c r="B22" s="42"/>
      <c r="C22" s="42"/>
      <c r="D22" s="43" t="s">
        <v>210</v>
      </c>
      <c r="E22" s="46">
        <v>45</v>
      </c>
      <c r="F22" s="46">
        <v>30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>
        <f t="shared" si="3"/>
        <v>45</v>
      </c>
      <c r="T22" s="46">
        <f t="shared" si="3"/>
        <v>30</v>
      </c>
    </row>
    <row r="23" spans="1:20" ht="18.75">
      <c r="A23" s="44"/>
      <c r="B23" s="42"/>
      <c r="C23" s="42"/>
      <c r="D23" s="43" t="s">
        <v>196</v>
      </c>
      <c r="E23" s="46">
        <v>30</v>
      </c>
      <c r="F23" s="46">
        <v>30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>
        <f t="shared" si="3"/>
        <v>30</v>
      </c>
      <c r="T23" s="46">
        <f t="shared" si="3"/>
        <v>30</v>
      </c>
    </row>
    <row r="24" spans="1:20" s="48" customFormat="1" ht="18.75">
      <c r="A24" s="40"/>
      <c r="B24" s="41"/>
      <c r="C24" s="41" t="s">
        <v>124</v>
      </c>
      <c r="D24" s="4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1:20" ht="18.75">
      <c r="A25" s="44"/>
      <c r="B25" s="42"/>
      <c r="C25" s="41"/>
      <c r="D25" s="43" t="s">
        <v>240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8.75">
      <c r="A26" s="44"/>
      <c r="B26" s="42"/>
      <c r="C26" s="42"/>
      <c r="D26" s="43" t="s">
        <v>241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48" customFormat="1" ht="18.75">
      <c r="A27" s="40"/>
      <c r="B27" s="41" t="s">
        <v>126</v>
      </c>
      <c r="C27" s="41"/>
      <c r="D27" s="45"/>
      <c r="E27" s="47"/>
      <c r="F27" s="47"/>
      <c r="G27" s="47">
        <f>+G28</f>
        <v>180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>
        <f t="shared" si="1"/>
        <v>180</v>
      </c>
      <c r="T27" s="47"/>
    </row>
    <row r="28" spans="1:20" s="48" customFormat="1" ht="18.75">
      <c r="A28" s="40"/>
      <c r="B28" s="41"/>
      <c r="C28" s="41" t="s">
        <v>110</v>
      </c>
      <c r="D28" s="45"/>
      <c r="E28" s="47"/>
      <c r="F28" s="47"/>
      <c r="G28" s="47">
        <f>+G29+G30</f>
        <v>180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>
        <f t="shared" si="1"/>
        <v>180</v>
      </c>
      <c r="T28" s="47"/>
    </row>
    <row r="29" spans="1:20" ht="18.75">
      <c r="A29" s="44"/>
      <c r="B29" s="42"/>
      <c r="C29" s="41"/>
      <c r="D29" s="43" t="s">
        <v>127</v>
      </c>
      <c r="E29" s="46"/>
      <c r="F29" s="46"/>
      <c r="G29" s="46">
        <v>90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>
        <f t="shared" si="1"/>
        <v>90</v>
      </c>
      <c r="T29" s="46"/>
    </row>
    <row r="30" spans="1:20" ht="18.75">
      <c r="A30" s="44"/>
      <c r="B30" s="42"/>
      <c r="C30" s="41"/>
      <c r="D30" s="43" t="s">
        <v>229</v>
      </c>
      <c r="E30" s="46"/>
      <c r="F30" s="46"/>
      <c r="G30" s="46">
        <v>90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>
        <f t="shared" si="1"/>
        <v>90</v>
      </c>
      <c r="T30" s="46"/>
    </row>
    <row r="31" spans="1:20" s="48" customFormat="1" ht="18.75">
      <c r="A31" s="40"/>
      <c r="B31" s="41" t="s">
        <v>128</v>
      </c>
      <c r="C31" s="41"/>
      <c r="D31" s="45"/>
      <c r="E31" s="47"/>
      <c r="F31" s="47"/>
      <c r="G31" s="47"/>
      <c r="H31" s="47"/>
      <c r="I31" s="47">
        <f>+I32</f>
        <v>255</v>
      </c>
      <c r="J31" s="47">
        <f>+J32</f>
        <v>220</v>
      </c>
      <c r="K31" s="47"/>
      <c r="L31" s="47"/>
      <c r="M31" s="47"/>
      <c r="N31" s="47"/>
      <c r="O31" s="47"/>
      <c r="P31" s="47"/>
      <c r="Q31" s="47"/>
      <c r="R31" s="47"/>
      <c r="S31" s="47">
        <f t="shared" si="1"/>
        <v>255</v>
      </c>
      <c r="T31" s="47">
        <f t="shared" si="2"/>
        <v>220</v>
      </c>
    </row>
    <row r="32" spans="1:20" s="48" customFormat="1" ht="18.75">
      <c r="A32" s="40"/>
      <c r="B32" s="41"/>
      <c r="C32" s="41" t="s">
        <v>110</v>
      </c>
      <c r="D32" s="45"/>
      <c r="E32" s="47"/>
      <c r="F32" s="47"/>
      <c r="G32" s="47"/>
      <c r="H32" s="47"/>
      <c r="I32" s="47">
        <f>SUM(I33:I39)</f>
        <v>255</v>
      </c>
      <c r="J32" s="47">
        <f>SUM(J33:J39)</f>
        <v>220</v>
      </c>
      <c r="K32" s="47"/>
      <c r="L32" s="47"/>
      <c r="M32" s="47"/>
      <c r="N32" s="47"/>
      <c r="O32" s="47"/>
      <c r="P32" s="47"/>
      <c r="Q32" s="47"/>
      <c r="R32" s="47"/>
      <c r="S32" s="47">
        <f t="shared" si="1"/>
        <v>255</v>
      </c>
      <c r="T32" s="47">
        <f t="shared" si="2"/>
        <v>220</v>
      </c>
    </row>
    <row r="33" spans="1:20" ht="18.75">
      <c r="A33" s="44"/>
      <c r="B33" s="42"/>
      <c r="C33" s="41"/>
      <c r="D33" s="43" t="s">
        <v>129</v>
      </c>
      <c r="E33" s="46"/>
      <c r="F33" s="46"/>
      <c r="G33" s="46"/>
      <c r="H33" s="46"/>
      <c r="I33" s="46">
        <v>20</v>
      </c>
      <c r="J33" s="46">
        <v>15</v>
      </c>
      <c r="K33" s="46"/>
      <c r="L33" s="46"/>
      <c r="M33" s="46"/>
      <c r="N33" s="46"/>
      <c r="O33" s="46"/>
      <c r="P33" s="46"/>
      <c r="Q33" s="46"/>
      <c r="R33" s="46"/>
      <c r="S33" s="46">
        <f t="shared" si="1"/>
        <v>20</v>
      </c>
      <c r="T33" s="46">
        <f t="shared" si="2"/>
        <v>15</v>
      </c>
    </row>
    <row r="34" spans="1:20" ht="18.75">
      <c r="A34" s="44"/>
      <c r="B34" s="42"/>
      <c r="C34" s="42"/>
      <c r="D34" s="43" t="s">
        <v>131</v>
      </c>
      <c r="E34" s="46"/>
      <c r="F34" s="46"/>
      <c r="G34" s="46"/>
      <c r="H34" s="46"/>
      <c r="I34" s="46">
        <v>60</v>
      </c>
      <c r="J34" s="46">
        <v>40</v>
      </c>
      <c r="K34" s="46"/>
      <c r="L34" s="46"/>
      <c r="M34" s="46"/>
      <c r="N34" s="46"/>
      <c r="O34" s="46"/>
      <c r="P34" s="46"/>
      <c r="Q34" s="46"/>
      <c r="R34" s="46"/>
      <c r="S34" s="46">
        <f t="shared" si="1"/>
        <v>60</v>
      </c>
      <c r="T34" s="46">
        <f t="shared" si="2"/>
        <v>40</v>
      </c>
    </row>
    <row r="35" spans="1:20" ht="18.75">
      <c r="A35" s="44"/>
      <c r="B35" s="42"/>
      <c r="C35" s="42"/>
      <c r="D35" s="43" t="s">
        <v>198</v>
      </c>
      <c r="E35" s="46"/>
      <c r="F35" s="46"/>
      <c r="G35" s="46"/>
      <c r="H35" s="46"/>
      <c r="I35" s="46">
        <v>60</v>
      </c>
      <c r="J35" s="46">
        <v>40</v>
      </c>
      <c r="K35" s="46"/>
      <c r="L35" s="46"/>
      <c r="M35" s="46"/>
      <c r="N35" s="46"/>
      <c r="O35" s="46"/>
      <c r="P35" s="46"/>
      <c r="Q35" s="46"/>
      <c r="R35" s="46"/>
      <c r="S35" s="46">
        <f t="shared" si="1"/>
        <v>60</v>
      </c>
      <c r="T35" s="46">
        <f t="shared" si="2"/>
        <v>40</v>
      </c>
    </row>
    <row r="36" spans="1:20" ht="18.75">
      <c r="A36" s="44"/>
      <c r="B36" s="42"/>
      <c r="C36" s="42"/>
      <c r="D36" s="43" t="s">
        <v>186</v>
      </c>
      <c r="E36" s="46"/>
      <c r="F36" s="46"/>
      <c r="G36" s="46"/>
      <c r="H36" s="46"/>
      <c r="I36" s="46">
        <v>15</v>
      </c>
      <c r="J36" s="46">
        <v>15</v>
      </c>
      <c r="K36" s="46"/>
      <c r="L36" s="46"/>
      <c r="M36" s="46"/>
      <c r="N36" s="46"/>
      <c r="O36" s="46"/>
      <c r="P36" s="46"/>
      <c r="Q36" s="46"/>
      <c r="R36" s="46"/>
      <c r="S36" s="46">
        <f t="shared" si="1"/>
        <v>15</v>
      </c>
      <c r="T36" s="46">
        <f t="shared" si="2"/>
        <v>15</v>
      </c>
    </row>
    <row r="37" spans="1:20" ht="18.75">
      <c r="A37" s="44"/>
      <c r="B37" s="42"/>
      <c r="C37" s="42"/>
      <c r="D37" s="43" t="s">
        <v>125</v>
      </c>
      <c r="E37" s="46"/>
      <c r="F37" s="46"/>
      <c r="G37" s="46"/>
      <c r="H37" s="46"/>
      <c r="I37" s="46">
        <v>20</v>
      </c>
      <c r="J37" s="46">
        <v>20</v>
      </c>
      <c r="K37" s="46"/>
      <c r="L37" s="46"/>
      <c r="M37" s="46"/>
      <c r="N37" s="46"/>
      <c r="O37" s="46"/>
      <c r="P37" s="46"/>
      <c r="Q37" s="46"/>
      <c r="R37" s="46"/>
      <c r="S37" s="46">
        <f t="shared" si="1"/>
        <v>20</v>
      </c>
      <c r="T37" s="46">
        <f t="shared" si="2"/>
        <v>20</v>
      </c>
    </row>
    <row r="38" spans="1:20" ht="18.75">
      <c r="A38" s="44"/>
      <c r="B38" s="42"/>
      <c r="C38" s="42"/>
      <c r="D38" s="43" t="s">
        <v>133</v>
      </c>
      <c r="E38" s="46"/>
      <c r="F38" s="46"/>
      <c r="G38" s="46"/>
      <c r="H38" s="46"/>
      <c r="I38" s="46">
        <v>30</v>
      </c>
      <c r="J38" s="46">
        <v>20</v>
      </c>
      <c r="K38" s="46"/>
      <c r="L38" s="46"/>
      <c r="M38" s="46"/>
      <c r="N38" s="46"/>
      <c r="O38" s="46"/>
      <c r="P38" s="46"/>
      <c r="Q38" s="46"/>
      <c r="R38" s="46"/>
      <c r="S38" s="46">
        <f t="shared" si="1"/>
        <v>30</v>
      </c>
      <c r="T38" s="46">
        <f t="shared" si="2"/>
        <v>20</v>
      </c>
    </row>
    <row r="39" spans="1:20" ht="18.75">
      <c r="A39" s="52"/>
      <c r="B39" s="53"/>
      <c r="C39" s="53"/>
      <c r="D39" s="54" t="s">
        <v>134</v>
      </c>
      <c r="E39" s="55"/>
      <c r="F39" s="55"/>
      <c r="G39" s="55"/>
      <c r="H39" s="55"/>
      <c r="I39" s="55">
        <v>50</v>
      </c>
      <c r="J39" s="55">
        <v>70</v>
      </c>
      <c r="K39" s="55"/>
      <c r="L39" s="55"/>
      <c r="M39" s="55"/>
      <c r="N39" s="55"/>
      <c r="O39" s="55"/>
      <c r="P39" s="55"/>
      <c r="Q39" s="55"/>
      <c r="R39" s="55"/>
      <c r="S39" s="55">
        <f t="shared" si="1"/>
        <v>50</v>
      </c>
      <c r="T39" s="55">
        <f t="shared" si="2"/>
        <v>70</v>
      </c>
    </row>
    <row r="40" spans="1:20" s="48" customFormat="1" ht="18.75">
      <c r="A40" s="40"/>
      <c r="B40" s="41" t="s">
        <v>135</v>
      </c>
      <c r="C40" s="41"/>
      <c r="D40" s="45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>
        <f>+Q41+Q44</f>
        <v>40</v>
      </c>
      <c r="R40" s="47"/>
      <c r="S40" s="47">
        <f t="shared" si="1"/>
        <v>40</v>
      </c>
      <c r="T40" s="47"/>
    </row>
    <row r="41" spans="1:20" s="48" customFormat="1" ht="18.75">
      <c r="A41" s="40"/>
      <c r="B41" s="41"/>
      <c r="C41" s="41" t="s">
        <v>110</v>
      </c>
      <c r="D41" s="4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>
        <f>SUM(Q42:Q43)</f>
        <v>20</v>
      </c>
      <c r="R41" s="47"/>
      <c r="S41" s="47">
        <f t="shared" si="1"/>
        <v>20</v>
      </c>
      <c r="T41" s="47"/>
    </row>
    <row r="42" spans="1:20" ht="18.75">
      <c r="A42" s="44"/>
      <c r="B42" s="42"/>
      <c r="C42" s="41"/>
      <c r="D42" s="43" t="s">
        <v>130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>
        <v>10</v>
      </c>
      <c r="R42" s="46"/>
      <c r="S42" s="46">
        <f t="shared" si="1"/>
        <v>10</v>
      </c>
      <c r="T42" s="46"/>
    </row>
    <row r="43" spans="1:20" ht="18.75">
      <c r="A43" s="44"/>
      <c r="B43" s="42"/>
      <c r="C43" s="41"/>
      <c r="D43" s="43" t="s">
        <v>136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>
        <v>10</v>
      </c>
      <c r="R43" s="46"/>
      <c r="S43" s="46">
        <f t="shared" si="1"/>
        <v>10</v>
      </c>
      <c r="T43" s="46"/>
    </row>
    <row r="44" spans="1:20" s="48" customFormat="1" ht="18.75">
      <c r="A44" s="40"/>
      <c r="B44" s="41"/>
      <c r="C44" s="41" t="s">
        <v>124</v>
      </c>
      <c r="D44" s="45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>
        <f>SUM(Q45:Q46)</f>
        <v>20</v>
      </c>
      <c r="R44" s="47"/>
      <c r="S44" s="47">
        <f t="shared" si="1"/>
        <v>20</v>
      </c>
      <c r="T44" s="47"/>
    </row>
    <row r="45" spans="1:20" ht="18.75">
      <c r="A45" s="44"/>
      <c r="B45" s="42"/>
      <c r="C45" s="41"/>
      <c r="D45" s="43" t="s">
        <v>199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>
        <v>10</v>
      </c>
      <c r="R45" s="46"/>
      <c r="S45" s="46">
        <f t="shared" si="1"/>
        <v>10</v>
      </c>
      <c r="T45" s="46"/>
    </row>
    <row r="46" spans="1:20" ht="18.75">
      <c r="A46" s="44"/>
      <c r="B46" s="42"/>
      <c r="C46" s="41"/>
      <c r="D46" s="43" t="s">
        <v>125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>
        <v>10</v>
      </c>
      <c r="R46" s="46"/>
      <c r="S46" s="46">
        <f t="shared" si="1"/>
        <v>10</v>
      </c>
      <c r="T46" s="46"/>
    </row>
    <row r="47" spans="1:20" s="48" customFormat="1" ht="18.75">
      <c r="A47" s="106" t="s">
        <v>26</v>
      </c>
      <c r="B47" s="107"/>
      <c r="C47" s="107"/>
      <c r="D47" s="111"/>
      <c r="E47" s="112">
        <f>+E48</f>
        <v>960</v>
      </c>
      <c r="F47" s="112">
        <f>+F48</f>
        <v>960</v>
      </c>
      <c r="G47" s="112"/>
      <c r="H47" s="112"/>
      <c r="I47" s="112">
        <f>+I72</f>
        <v>18</v>
      </c>
      <c r="J47" s="112">
        <f>+J72</f>
        <v>18</v>
      </c>
      <c r="K47" s="112">
        <f aca="true" t="shared" si="4" ref="K47:P47">+K48</f>
        <v>0</v>
      </c>
      <c r="L47" s="112">
        <f t="shared" si="4"/>
        <v>0</v>
      </c>
      <c r="M47" s="112">
        <f t="shared" si="4"/>
        <v>0</v>
      </c>
      <c r="N47" s="112">
        <f t="shared" si="4"/>
        <v>0</v>
      </c>
      <c r="O47" s="112">
        <f t="shared" si="4"/>
        <v>0</v>
      </c>
      <c r="P47" s="112">
        <f t="shared" si="4"/>
        <v>0</v>
      </c>
      <c r="Q47" s="112">
        <f>+Q76</f>
        <v>10</v>
      </c>
      <c r="R47" s="112">
        <f>+R76</f>
        <v>10</v>
      </c>
      <c r="S47" s="112">
        <f t="shared" si="1"/>
        <v>988</v>
      </c>
      <c r="T47" s="112">
        <f t="shared" si="2"/>
        <v>988</v>
      </c>
    </row>
    <row r="48" spans="1:20" s="48" customFormat="1" ht="18.75">
      <c r="A48" s="40"/>
      <c r="B48" s="41" t="s">
        <v>111</v>
      </c>
      <c r="C48" s="41"/>
      <c r="D48" s="45"/>
      <c r="E48" s="47">
        <f>+E49</f>
        <v>960</v>
      </c>
      <c r="F48" s="47">
        <f>+F49</f>
        <v>960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>
        <f t="shared" si="1"/>
        <v>960</v>
      </c>
      <c r="T48" s="47">
        <f t="shared" si="2"/>
        <v>960</v>
      </c>
    </row>
    <row r="49" spans="1:20" s="48" customFormat="1" ht="18.75">
      <c r="A49" s="40"/>
      <c r="B49" s="41"/>
      <c r="C49" s="41" t="s">
        <v>110</v>
      </c>
      <c r="D49" s="45"/>
      <c r="E49" s="47">
        <f>SUM(E50:E71)</f>
        <v>960</v>
      </c>
      <c r="F49" s="47">
        <f>SUM(F50:F71)</f>
        <v>960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>
        <f t="shared" si="1"/>
        <v>960</v>
      </c>
      <c r="T49" s="47">
        <f t="shared" si="2"/>
        <v>960</v>
      </c>
    </row>
    <row r="50" spans="1:20" ht="18.75">
      <c r="A50" s="44"/>
      <c r="B50" s="42"/>
      <c r="C50" s="41"/>
      <c r="D50" s="43" t="s">
        <v>137</v>
      </c>
      <c r="E50" s="46">
        <v>50</v>
      </c>
      <c r="F50" s="46">
        <v>50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>
        <f t="shared" si="1"/>
        <v>50</v>
      </c>
      <c r="T50" s="46">
        <f t="shared" si="2"/>
        <v>50</v>
      </c>
    </row>
    <row r="51" spans="1:20" ht="18.75">
      <c r="A51" s="44"/>
      <c r="B51" s="42"/>
      <c r="C51" s="41"/>
      <c r="D51" s="43" t="s">
        <v>138</v>
      </c>
      <c r="E51" s="46">
        <v>50</v>
      </c>
      <c r="F51" s="46">
        <v>50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>
        <f t="shared" si="1"/>
        <v>50</v>
      </c>
      <c r="T51" s="46">
        <f t="shared" si="2"/>
        <v>50</v>
      </c>
    </row>
    <row r="52" spans="1:20" ht="18.75">
      <c r="A52" s="44"/>
      <c r="B52" s="42"/>
      <c r="C52" s="41"/>
      <c r="D52" s="43" t="s">
        <v>139</v>
      </c>
      <c r="E52" s="46">
        <v>50</v>
      </c>
      <c r="F52" s="46">
        <v>50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>
        <f t="shared" si="1"/>
        <v>50</v>
      </c>
      <c r="T52" s="46">
        <f t="shared" si="2"/>
        <v>50</v>
      </c>
    </row>
    <row r="53" spans="1:20" ht="18.75">
      <c r="A53" s="44"/>
      <c r="B53" s="42"/>
      <c r="C53" s="41"/>
      <c r="D53" s="43" t="s">
        <v>140</v>
      </c>
      <c r="E53" s="46">
        <v>40</v>
      </c>
      <c r="F53" s="46">
        <v>40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>
        <f t="shared" si="1"/>
        <v>40</v>
      </c>
      <c r="T53" s="46">
        <f t="shared" si="2"/>
        <v>40</v>
      </c>
    </row>
    <row r="54" spans="1:20" ht="18.75">
      <c r="A54" s="44"/>
      <c r="B54" s="42"/>
      <c r="C54" s="41"/>
      <c r="D54" s="43" t="s">
        <v>141</v>
      </c>
      <c r="E54" s="46">
        <v>45</v>
      </c>
      <c r="F54" s="46">
        <v>45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>
        <f t="shared" si="1"/>
        <v>45</v>
      </c>
      <c r="T54" s="46">
        <f t="shared" si="2"/>
        <v>45</v>
      </c>
    </row>
    <row r="55" spans="1:20" ht="18.75">
      <c r="A55" s="44"/>
      <c r="B55" s="42"/>
      <c r="C55" s="41"/>
      <c r="D55" s="43" t="s">
        <v>142</v>
      </c>
      <c r="E55" s="46">
        <v>35</v>
      </c>
      <c r="F55" s="46">
        <v>35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>
        <f aca="true" t="shared" si="5" ref="S55:S108">+E55+G55+I55+Q55</f>
        <v>35</v>
      </c>
      <c r="T55" s="46">
        <f aca="true" t="shared" si="6" ref="T55:T107">+F55+H55+J55+R55</f>
        <v>35</v>
      </c>
    </row>
    <row r="56" spans="1:20" ht="18.75">
      <c r="A56" s="44"/>
      <c r="B56" s="42"/>
      <c r="C56" s="41"/>
      <c r="D56" s="43" t="s">
        <v>83</v>
      </c>
      <c r="E56" s="46">
        <v>40</v>
      </c>
      <c r="F56" s="46">
        <v>40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>
        <f t="shared" si="5"/>
        <v>40</v>
      </c>
      <c r="T56" s="46">
        <f t="shared" si="6"/>
        <v>40</v>
      </c>
    </row>
    <row r="57" spans="1:20" ht="18.75">
      <c r="A57" s="44"/>
      <c r="B57" s="42"/>
      <c r="C57" s="41"/>
      <c r="D57" s="43" t="s">
        <v>84</v>
      </c>
      <c r="E57" s="46">
        <v>40</v>
      </c>
      <c r="F57" s="46">
        <v>40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>
        <f t="shared" si="5"/>
        <v>40</v>
      </c>
      <c r="T57" s="46">
        <f t="shared" si="6"/>
        <v>40</v>
      </c>
    </row>
    <row r="58" spans="1:20" ht="18.75">
      <c r="A58" s="44"/>
      <c r="B58" s="42"/>
      <c r="C58" s="41"/>
      <c r="D58" s="43" t="s">
        <v>143</v>
      </c>
      <c r="E58" s="46">
        <v>50</v>
      </c>
      <c r="F58" s="46">
        <v>50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>
        <f t="shared" si="5"/>
        <v>50</v>
      </c>
      <c r="T58" s="46">
        <f t="shared" si="6"/>
        <v>50</v>
      </c>
    </row>
    <row r="59" spans="1:20" ht="18.75">
      <c r="A59" s="44"/>
      <c r="B59" s="42"/>
      <c r="C59" s="41"/>
      <c r="D59" s="43" t="s">
        <v>144</v>
      </c>
      <c r="E59" s="46">
        <v>50</v>
      </c>
      <c r="F59" s="46">
        <v>50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>
        <f t="shared" si="5"/>
        <v>50</v>
      </c>
      <c r="T59" s="46">
        <f t="shared" si="6"/>
        <v>50</v>
      </c>
    </row>
    <row r="60" spans="1:20" ht="18.75">
      <c r="A60" s="44"/>
      <c r="B60" s="42"/>
      <c r="C60" s="41"/>
      <c r="D60" s="43" t="s">
        <v>145</v>
      </c>
      <c r="E60" s="46">
        <v>50</v>
      </c>
      <c r="F60" s="46">
        <v>50</v>
      </c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>
        <f t="shared" si="5"/>
        <v>50</v>
      </c>
      <c r="T60" s="46">
        <f t="shared" si="6"/>
        <v>50</v>
      </c>
    </row>
    <row r="61" spans="1:20" ht="18.75">
      <c r="A61" s="44"/>
      <c r="B61" s="42"/>
      <c r="C61" s="41"/>
      <c r="D61" s="43" t="s">
        <v>146</v>
      </c>
      <c r="E61" s="46">
        <v>30</v>
      </c>
      <c r="F61" s="46">
        <v>30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>
        <f t="shared" si="5"/>
        <v>30</v>
      </c>
      <c r="T61" s="46">
        <f t="shared" si="6"/>
        <v>30</v>
      </c>
    </row>
    <row r="62" spans="1:20" ht="18.75">
      <c r="A62" s="44"/>
      <c r="B62" s="42"/>
      <c r="C62" s="41"/>
      <c r="D62" s="43" t="s">
        <v>200</v>
      </c>
      <c r="E62" s="46">
        <v>40</v>
      </c>
      <c r="F62" s="46">
        <v>40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>
        <f t="shared" si="5"/>
        <v>40</v>
      </c>
      <c r="T62" s="46">
        <f t="shared" si="6"/>
        <v>40</v>
      </c>
    </row>
    <row r="63" spans="1:20" ht="18.75">
      <c r="A63" s="44"/>
      <c r="B63" s="42"/>
      <c r="C63" s="41"/>
      <c r="D63" s="43" t="s">
        <v>201</v>
      </c>
      <c r="E63" s="46">
        <v>40</v>
      </c>
      <c r="F63" s="46">
        <v>40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>
        <f t="shared" si="5"/>
        <v>40</v>
      </c>
      <c r="T63" s="46">
        <f t="shared" si="6"/>
        <v>40</v>
      </c>
    </row>
    <row r="64" spans="1:20" ht="18.75">
      <c r="A64" s="44"/>
      <c r="B64" s="42"/>
      <c r="C64" s="41"/>
      <c r="D64" s="43" t="s">
        <v>148</v>
      </c>
      <c r="E64" s="46">
        <v>50</v>
      </c>
      <c r="F64" s="46">
        <v>50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>
        <f t="shared" si="5"/>
        <v>50</v>
      </c>
      <c r="T64" s="46">
        <f t="shared" si="6"/>
        <v>50</v>
      </c>
    </row>
    <row r="65" spans="1:20" ht="18.75">
      <c r="A65" s="44"/>
      <c r="B65" s="42"/>
      <c r="C65" s="41"/>
      <c r="D65" s="43" t="s">
        <v>224</v>
      </c>
      <c r="E65" s="46">
        <v>50</v>
      </c>
      <c r="F65" s="46">
        <v>50</v>
      </c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>
        <f t="shared" si="5"/>
        <v>50</v>
      </c>
      <c r="T65" s="46">
        <f t="shared" si="6"/>
        <v>50</v>
      </c>
    </row>
    <row r="66" spans="1:20" ht="18.75">
      <c r="A66" s="44"/>
      <c r="B66" s="42"/>
      <c r="C66" s="41"/>
      <c r="D66" s="43" t="s">
        <v>149</v>
      </c>
      <c r="E66" s="46">
        <v>50</v>
      </c>
      <c r="F66" s="46">
        <v>50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>
        <f t="shared" si="5"/>
        <v>50</v>
      </c>
      <c r="T66" s="46">
        <f t="shared" si="6"/>
        <v>50</v>
      </c>
    </row>
    <row r="67" spans="1:20" ht="18.75">
      <c r="A67" s="44"/>
      <c r="B67" s="42"/>
      <c r="C67" s="41"/>
      <c r="D67" s="43" t="s">
        <v>217</v>
      </c>
      <c r="E67" s="46">
        <v>50</v>
      </c>
      <c r="F67" s="46">
        <v>50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>
        <f t="shared" si="5"/>
        <v>50</v>
      </c>
      <c r="T67" s="46">
        <f t="shared" si="6"/>
        <v>50</v>
      </c>
    </row>
    <row r="68" spans="1:20" ht="18.75">
      <c r="A68" s="44"/>
      <c r="B68" s="42"/>
      <c r="C68" s="41"/>
      <c r="D68" s="43" t="s">
        <v>218</v>
      </c>
      <c r="E68" s="46">
        <v>50</v>
      </c>
      <c r="F68" s="46">
        <v>50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>
        <f>+E68+G68+I68+Q68</f>
        <v>50</v>
      </c>
      <c r="T68" s="46">
        <f>+F68+H68+J68+R68</f>
        <v>50</v>
      </c>
    </row>
    <row r="69" spans="1:20" ht="18.75">
      <c r="A69" s="44"/>
      <c r="B69" s="42"/>
      <c r="C69" s="42"/>
      <c r="D69" s="43" t="s">
        <v>118</v>
      </c>
      <c r="E69" s="46">
        <v>50</v>
      </c>
      <c r="F69" s="46">
        <v>50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>
        <f t="shared" si="5"/>
        <v>50</v>
      </c>
      <c r="T69" s="46">
        <f t="shared" si="6"/>
        <v>50</v>
      </c>
    </row>
    <row r="70" spans="1:20" ht="18.75">
      <c r="A70" s="44"/>
      <c r="B70" s="42"/>
      <c r="C70" s="42"/>
      <c r="D70" s="43" t="s">
        <v>190</v>
      </c>
      <c r="E70" s="46">
        <v>25</v>
      </c>
      <c r="F70" s="46">
        <v>25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>
        <f t="shared" si="5"/>
        <v>25</v>
      </c>
      <c r="T70" s="46">
        <f t="shared" si="6"/>
        <v>25</v>
      </c>
    </row>
    <row r="71" spans="1:20" ht="18.75">
      <c r="A71" s="19"/>
      <c r="B71" s="30"/>
      <c r="C71" s="30"/>
      <c r="D71" s="18" t="s">
        <v>191</v>
      </c>
      <c r="E71" s="57">
        <v>25</v>
      </c>
      <c r="F71" s="57">
        <v>25</v>
      </c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>
        <f t="shared" si="5"/>
        <v>25</v>
      </c>
      <c r="T71" s="57">
        <f t="shared" si="6"/>
        <v>25</v>
      </c>
    </row>
    <row r="72" spans="1:20" s="48" customFormat="1" ht="18.75">
      <c r="A72" s="40"/>
      <c r="B72" s="41" t="s">
        <v>128</v>
      </c>
      <c r="C72" s="41"/>
      <c r="D72" s="45"/>
      <c r="E72" s="47"/>
      <c r="F72" s="47"/>
      <c r="G72" s="47"/>
      <c r="H72" s="47"/>
      <c r="I72" s="47">
        <f>+I73</f>
        <v>18</v>
      </c>
      <c r="J72" s="47">
        <f>+J73</f>
        <v>18</v>
      </c>
      <c r="K72" s="47"/>
      <c r="L72" s="47"/>
      <c r="M72" s="47"/>
      <c r="N72" s="47"/>
      <c r="O72" s="47"/>
      <c r="P72" s="47"/>
      <c r="Q72" s="47"/>
      <c r="R72" s="47"/>
      <c r="S72" s="47">
        <f t="shared" si="5"/>
        <v>18</v>
      </c>
      <c r="T72" s="47">
        <f t="shared" si="6"/>
        <v>18</v>
      </c>
    </row>
    <row r="73" spans="1:20" s="48" customFormat="1" ht="18.75">
      <c r="A73" s="40"/>
      <c r="B73" s="41"/>
      <c r="C73" s="41" t="s">
        <v>110</v>
      </c>
      <c r="D73" s="45"/>
      <c r="E73" s="47"/>
      <c r="F73" s="47"/>
      <c r="G73" s="47"/>
      <c r="H73" s="47"/>
      <c r="I73" s="47">
        <f>SUM(I74:I75)</f>
        <v>18</v>
      </c>
      <c r="J73" s="47">
        <f>SUM(J74:J75)</f>
        <v>18</v>
      </c>
      <c r="K73" s="47"/>
      <c r="L73" s="47"/>
      <c r="M73" s="47"/>
      <c r="N73" s="47"/>
      <c r="O73" s="47"/>
      <c r="P73" s="47"/>
      <c r="Q73" s="47"/>
      <c r="R73" s="47"/>
      <c r="S73" s="47">
        <f t="shared" si="5"/>
        <v>18</v>
      </c>
      <c r="T73" s="47">
        <f t="shared" si="6"/>
        <v>18</v>
      </c>
    </row>
    <row r="74" spans="1:20" ht="18.75">
      <c r="A74" s="44"/>
      <c r="B74" s="42"/>
      <c r="C74" s="41"/>
      <c r="D74" s="43" t="s">
        <v>150</v>
      </c>
      <c r="E74" s="46"/>
      <c r="F74" s="46"/>
      <c r="G74" s="46"/>
      <c r="H74" s="46"/>
      <c r="I74" s="46">
        <v>10</v>
      </c>
      <c r="J74" s="46">
        <v>10</v>
      </c>
      <c r="K74" s="46"/>
      <c r="L74" s="46"/>
      <c r="M74" s="46"/>
      <c r="N74" s="46"/>
      <c r="O74" s="46"/>
      <c r="P74" s="46"/>
      <c r="Q74" s="46"/>
      <c r="R74" s="46"/>
      <c r="S74" s="46">
        <f t="shared" si="5"/>
        <v>10</v>
      </c>
      <c r="T74" s="46">
        <f t="shared" si="6"/>
        <v>10</v>
      </c>
    </row>
    <row r="75" spans="1:20" ht="18.75">
      <c r="A75" s="44"/>
      <c r="B75" s="42"/>
      <c r="C75" s="41"/>
      <c r="D75" s="43" t="s">
        <v>117</v>
      </c>
      <c r="E75" s="46"/>
      <c r="F75" s="46"/>
      <c r="G75" s="46"/>
      <c r="H75" s="46"/>
      <c r="I75" s="46">
        <v>8</v>
      </c>
      <c r="J75" s="46">
        <v>8</v>
      </c>
      <c r="K75" s="46"/>
      <c r="L75" s="46"/>
      <c r="M75" s="46"/>
      <c r="N75" s="46"/>
      <c r="O75" s="46"/>
      <c r="P75" s="46"/>
      <c r="Q75" s="46"/>
      <c r="R75" s="46"/>
      <c r="S75" s="46">
        <f t="shared" si="5"/>
        <v>8</v>
      </c>
      <c r="T75" s="46">
        <f t="shared" si="6"/>
        <v>8</v>
      </c>
    </row>
    <row r="76" spans="1:20" s="48" customFormat="1" ht="18.75">
      <c r="A76" s="40"/>
      <c r="B76" s="41" t="s">
        <v>135</v>
      </c>
      <c r="C76" s="41"/>
      <c r="D76" s="45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>
        <f>+Q77</f>
        <v>10</v>
      </c>
      <c r="R76" s="47">
        <f>+R77</f>
        <v>10</v>
      </c>
      <c r="S76" s="47">
        <f t="shared" si="5"/>
        <v>10</v>
      </c>
      <c r="T76" s="47">
        <f t="shared" si="6"/>
        <v>10</v>
      </c>
    </row>
    <row r="77" spans="1:20" s="48" customFormat="1" ht="18.75">
      <c r="A77" s="40"/>
      <c r="B77" s="41"/>
      <c r="C77" s="41" t="s">
        <v>110</v>
      </c>
      <c r="D77" s="45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>
        <f>+Q78</f>
        <v>10</v>
      </c>
      <c r="R77" s="47">
        <f>+R78</f>
        <v>10</v>
      </c>
      <c r="S77" s="47">
        <f t="shared" si="5"/>
        <v>10</v>
      </c>
      <c r="T77" s="47">
        <f t="shared" si="6"/>
        <v>10</v>
      </c>
    </row>
    <row r="78" spans="1:20" ht="18.75">
      <c r="A78" s="52"/>
      <c r="B78" s="53"/>
      <c r="C78" s="53"/>
      <c r="D78" s="54" t="s">
        <v>117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>
        <v>10</v>
      </c>
      <c r="R78" s="55">
        <v>10</v>
      </c>
      <c r="S78" s="55">
        <f t="shared" si="5"/>
        <v>10</v>
      </c>
      <c r="T78" s="55">
        <f t="shared" si="6"/>
        <v>10</v>
      </c>
    </row>
    <row r="79" spans="1:20" ht="18.75">
      <c r="A79" s="17"/>
      <c r="B79" s="14"/>
      <c r="C79" s="14"/>
      <c r="D79" s="1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</row>
    <row r="80" spans="1:20" ht="18.75">
      <c r="A80" s="19"/>
      <c r="B80" s="30"/>
      <c r="C80" s="30"/>
      <c r="D80" s="18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</row>
    <row r="81" spans="1:20" s="48" customFormat="1" ht="18.75">
      <c r="A81" s="73" t="s">
        <v>36</v>
      </c>
      <c r="B81" s="107"/>
      <c r="C81" s="107"/>
      <c r="D81" s="111"/>
      <c r="E81" s="112">
        <f>+E82</f>
        <v>735</v>
      </c>
      <c r="F81" s="112">
        <f>+F82</f>
        <v>410</v>
      </c>
      <c r="G81" s="112"/>
      <c r="H81" s="112"/>
      <c r="I81" s="112">
        <f>+I97</f>
        <v>115</v>
      </c>
      <c r="J81" s="112">
        <f>+J97</f>
        <v>70</v>
      </c>
      <c r="K81" s="112"/>
      <c r="L81" s="112"/>
      <c r="M81" s="112"/>
      <c r="N81" s="112"/>
      <c r="O81" s="112"/>
      <c r="P81" s="112"/>
      <c r="Q81" s="112">
        <f>+Q111</f>
        <v>37</v>
      </c>
      <c r="R81" s="112">
        <f>+R111</f>
        <v>7</v>
      </c>
      <c r="S81" s="112">
        <f t="shared" si="5"/>
        <v>887</v>
      </c>
      <c r="T81" s="112">
        <f t="shared" si="6"/>
        <v>487</v>
      </c>
    </row>
    <row r="82" spans="1:20" s="48" customFormat="1" ht="18.75">
      <c r="A82" s="40"/>
      <c r="B82" s="41" t="s">
        <v>111</v>
      </c>
      <c r="C82" s="41"/>
      <c r="D82" s="45"/>
      <c r="E82" s="47">
        <f>+E83+E94</f>
        <v>735</v>
      </c>
      <c r="F82" s="47">
        <f>+F83+F94</f>
        <v>410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>
        <f t="shared" si="5"/>
        <v>735</v>
      </c>
      <c r="T82" s="47">
        <f t="shared" si="6"/>
        <v>410</v>
      </c>
    </row>
    <row r="83" spans="1:20" s="48" customFormat="1" ht="18.75">
      <c r="A83" s="40"/>
      <c r="B83" s="41"/>
      <c r="C83" s="41" t="s">
        <v>110</v>
      </c>
      <c r="D83" s="45"/>
      <c r="E83" s="47">
        <f>SUM(E84:E93)</f>
        <v>655</v>
      </c>
      <c r="F83" s="47">
        <f>SUM(F84:F93)</f>
        <v>410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>
        <f t="shared" si="5"/>
        <v>655</v>
      </c>
      <c r="T83" s="47">
        <f t="shared" si="6"/>
        <v>410</v>
      </c>
    </row>
    <row r="84" spans="1:20" ht="18.75">
      <c r="A84" s="44"/>
      <c r="B84" s="42"/>
      <c r="C84" s="42"/>
      <c r="D84" s="43" t="s">
        <v>151</v>
      </c>
      <c r="E84" s="46">
        <v>55</v>
      </c>
      <c r="F84" s="46">
        <v>40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>
        <f t="shared" si="5"/>
        <v>55</v>
      </c>
      <c r="T84" s="46">
        <f t="shared" si="6"/>
        <v>40</v>
      </c>
    </row>
    <row r="85" spans="1:20" ht="18.75">
      <c r="A85" s="44"/>
      <c r="B85" s="42"/>
      <c r="C85" s="42"/>
      <c r="D85" s="43" t="s">
        <v>152</v>
      </c>
      <c r="E85" s="46">
        <v>90</v>
      </c>
      <c r="F85" s="46">
        <v>40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>
        <f t="shared" si="5"/>
        <v>90</v>
      </c>
      <c r="T85" s="46">
        <f t="shared" si="6"/>
        <v>40</v>
      </c>
    </row>
    <row r="86" spans="1:20" ht="18.75">
      <c r="A86" s="44"/>
      <c r="B86" s="42"/>
      <c r="C86" s="42"/>
      <c r="D86" s="43" t="s">
        <v>153</v>
      </c>
      <c r="E86" s="46">
        <v>90</v>
      </c>
      <c r="F86" s="46">
        <v>40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>
        <f t="shared" si="5"/>
        <v>90</v>
      </c>
      <c r="T86" s="46">
        <f t="shared" si="6"/>
        <v>40</v>
      </c>
    </row>
    <row r="87" spans="1:20" ht="18.75">
      <c r="A87" s="44"/>
      <c r="B87" s="42"/>
      <c r="C87" s="42"/>
      <c r="D87" s="43" t="s">
        <v>154</v>
      </c>
      <c r="E87" s="46">
        <v>100</v>
      </c>
      <c r="F87" s="46">
        <v>40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>
        <f t="shared" si="5"/>
        <v>100</v>
      </c>
      <c r="T87" s="46">
        <f t="shared" si="6"/>
        <v>40</v>
      </c>
    </row>
    <row r="88" spans="1:20" ht="18.75">
      <c r="A88" s="44"/>
      <c r="B88" s="42"/>
      <c r="C88" s="42"/>
      <c r="D88" s="43" t="s">
        <v>155</v>
      </c>
      <c r="E88" s="46">
        <v>50</v>
      </c>
      <c r="F88" s="46">
        <v>50</v>
      </c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>
        <f t="shared" si="5"/>
        <v>50</v>
      </c>
      <c r="T88" s="46">
        <f t="shared" si="6"/>
        <v>50</v>
      </c>
    </row>
    <row r="89" spans="1:20" ht="18.75">
      <c r="A89" s="44"/>
      <c r="B89" s="42"/>
      <c r="C89" s="42"/>
      <c r="D89" s="43" t="s">
        <v>156</v>
      </c>
      <c r="E89" s="46">
        <v>50</v>
      </c>
      <c r="F89" s="46">
        <v>50</v>
      </c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>
        <f t="shared" si="5"/>
        <v>50</v>
      </c>
      <c r="T89" s="46">
        <f t="shared" si="6"/>
        <v>50</v>
      </c>
    </row>
    <row r="90" spans="1:20" ht="18.75">
      <c r="A90" s="44"/>
      <c r="B90" s="42"/>
      <c r="C90" s="42"/>
      <c r="D90" s="43" t="s">
        <v>157</v>
      </c>
      <c r="E90" s="46">
        <v>60</v>
      </c>
      <c r="F90" s="46">
        <v>40</v>
      </c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>
        <f t="shared" si="5"/>
        <v>60</v>
      </c>
      <c r="T90" s="46">
        <f t="shared" si="6"/>
        <v>40</v>
      </c>
    </row>
    <row r="91" spans="1:20" ht="18.75">
      <c r="A91" s="44"/>
      <c r="B91" s="42"/>
      <c r="C91" s="42"/>
      <c r="D91" s="43" t="s">
        <v>158</v>
      </c>
      <c r="E91" s="46">
        <v>50</v>
      </c>
      <c r="F91" s="46">
        <v>40</v>
      </c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>
        <f t="shared" si="5"/>
        <v>50</v>
      </c>
      <c r="T91" s="46">
        <f t="shared" si="6"/>
        <v>40</v>
      </c>
    </row>
    <row r="92" spans="1:20" ht="18.75">
      <c r="A92" s="44"/>
      <c r="B92" s="42"/>
      <c r="C92" s="42"/>
      <c r="D92" s="43" t="s">
        <v>116</v>
      </c>
      <c r="E92" s="46">
        <v>50</v>
      </c>
      <c r="F92" s="46">
        <v>40</v>
      </c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>
        <f t="shared" si="5"/>
        <v>50</v>
      </c>
      <c r="T92" s="46">
        <f t="shared" si="6"/>
        <v>40</v>
      </c>
    </row>
    <row r="93" spans="1:20" ht="18.75">
      <c r="A93" s="52"/>
      <c r="B93" s="53"/>
      <c r="C93" s="53"/>
      <c r="D93" s="54" t="s">
        <v>159</v>
      </c>
      <c r="E93" s="55">
        <v>60</v>
      </c>
      <c r="F93" s="55">
        <v>30</v>
      </c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>
        <f t="shared" si="5"/>
        <v>60</v>
      </c>
      <c r="T93" s="55">
        <f t="shared" si="6"/>
        <v>30</v>
      </c>
    </row>
    <row r="94" spans="1:20" ht="18.75">
      <c r="A94" s="40"/>
      <c r="B94" s="41"/>
      <c r="C94" s="41" t="s">
        <v>124</v>
      </c>
      <c r="D94" s="45"/>
      <c r="E94" s="47">
        <f>SUM(E95:E96)</f>
        <v>80</v>
      </c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55">
        <f aca="true" t="shared" si="7" ref="S94:T96">+E94+G94+I94+Q94</f>
        <v>80</v>
      </c>
      <c r="T94" s="55">
        <f t="shared" si="7"/>
        <v>0</v>
      </c>
    </row>
    <row r="95" spans="1:20" ht="18.75">
      <c r="A95" s="44"/>
      <c r="B95" s="42"/>
      <c r="C95" s="42"/>
      <c r="D95" s="43" t="s">
        <v>160</v>
      </c>
      <c r="E95" s="46">
        <v>50</v>
      </c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55">
        <f t="shared" si="7"/>
        <v>50</v>
      </c>
      <c r="T95" s="55">
        <f t="shared" si="7"/>
        <v>0</v>
      </c>
    </row>
    <row r="96" spans="1:20" ht="18.75">
      <c r="A96" s="44"/>
      <c r="B96" s="42"/>
      <c r="C96" s="42"/>
      <c r="D96" s="43" t="s">
        <v>230</v>
      </c>
      <c r="E96" s="46">
        <v>30</v>
      </c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55">
        <f t="shared" si="7"/>
        <v>30</v>
      </c>
      <c r="T96" s="55">
        <f t="shared" si="7"/>
        <v>0</v>
      </c>
    </row>
    <row r="97" spans="1:20" s="48" customFormat="1" ht="18.75">
      <c r="A97" s="40"/>
      <c r="B97" s="41" t="s">
        <v>128</v>
      </c>
      <c r="C97" s="41"/>
      <c r="D97" s="45"/>
      <c r="E97" s="47"/>
      <c r="F97" s="47"/>
      <c r="G97" s="47"/>
      <c r="H97" s="47"/>
      <c r="I97" s="47">
        <f>+I98+I108</f>
        <v>115</v>
      </c>
      <c r="J97" s="47">
        <f>+J98+J108</f>
        <v>70</v>
      </c>
      <c r="K97" s="47"/>
      <c r="L97" s="47"/>
      <c r="M97" s="47"/>
      <c r="N97" s="47"/>
      <c r="O97" s="47"/>
      <c r="P97" s="47"/>
      <c r="Q97" s="47"/>
      <c r="R97" s="47"/>
      <c r="S97" s="47">
        <f t="shared" si="5"/>
        <v>115</v>
      </c>
      <c r="T97" s="47">
        <f t="shared" si="6"/>
        <v>70</v>
      </c>
    </row>
    <row r="98" spans="1:20" s="48" customFormat="1" ht="18.75">
      <c r="A98" s="40"/>
      <c r="B98" s="41"/>
      <c r="C98" s="41" t="s">
        <v>110</v>
      </c>
      <c r="D98" s="45"/>
      <c r="E98" s="47"/>
      <c r="F98" s="47"/>
      <c r="G98" s="47"/>
      <c r="H98" s="47"/>
      <c r="I98" s="47">
        <f>SUM(I99:I107)</f>
        <v>95</v>
      </c>
      <c r="J98" s="47">
        <f>SUM(J99:J107)</f>
        <v>70</v>
      </c>
      <c r="K98" s="47"/>
      <c r="L98" s="47"/>
      <c r="M98" s="47"/>
      <c r="N98" s="47"/>
      <c r="O98" s="47"/>
      <c r="P98" s="47"/>
      <c r="Q98" s="47"/>
      <c r="R98" s="47"/>
      <c r="S98" s="47">
        <f t="shared" si="5"/>
        <v>95</v>
      </c>
      <c r="T98" s="47">
        <f t="shared" si="6"/>
        <v>70</v>
      </c>
    </row>
    <row r="99" spans="1:20" s="48" customFormat="1" ht="18.75">
      <c r="A99" s="40"/>
      <c r="B99" s="41"/>
      <c r="C99" s="41"/>
      <c r="D99" s="43" t="s">
        <v>155</v>
      </c>
      <c r="E99" s="47"/>
      <c r="F99" s="47"/>
      <c r="G99" s="47"/>
      <c r="H99" s="47"/>
      <c r="I99" s="46">
        <v>10</v>
      </c>
      <c r="J99" s="46">
        <v>10</v>
      </c>
      <c r="K99" s="47"/>
      <c r="L99" s="47"/>
      <c r="M99" s="47"/>
      <c r="N99" s="47"/>
      <c r="O99" s="47"/>
      <c r="P99" s="47"/>
      <c r="Q99" s="47"/>
      <c r="R99" s="47"/>
      <c r="S99" s="46">
        <f>+E99+G99+I99+Q99</f>
        <v>10</v>
      </c>
      <c r="T99" s="46">
        <f>+F99+H99+J99+R99</f>
        <v>10</v>
      </c>
    </row>
    <row r="100" spans="1:20" ht="18.75">
      <c r="A100" s="44"/>
      <c r="B100" s="42"/>
      <c r="C100" s="42"/>
      <c r="D100" s="43" t="s">
        <v>161</v>
      </c>
      <c r="E100" s="46"/>
      <c r="F100" s="46"/>
      <c r="G100" s="46"/>
      <c r="H100" s="46"/>
      <c r="I100" s="46">
        <v>10</v>
      </c>
      <c r="J100" s="46">
        <v>10</v>
      </c>
      <c r="K100" s="46"/>
      <c r="L100" s="46"/>
      <c r="M100" s="46"/>
      <c r="N100" s="46"/>
      <c r="O100" s="46"/>
      <c r="P100" s="46"/>
      <c r="Q100" s="46"/>
      <c r="R100" s="46"/>
      <c r="S100" s="46">
        <f t="shared" si="5"/>
        <v>10</v>
      </c>
      <c r="T100" s="46">
        <f t="shared" si="6"/>
        <v>10</v>
      </c>
    </row>
    <row r="101" spans="1:20" ht="18.75">
      <c r="A101" s="44"/>
      <c r="B101" s="42"/>
      <c r="C101" s="42"/>
      <c r="D101" s="43" t="s">
        <v>162</v>
      </c>
      <c r="E101" s="46"/>
      <c r="F101" s="46"/>
      <c r="G101" s="46"/>
      <c r="H101" s="46"/>
      <c r="I101" s="46">
        <v>10</v>
      </c>
      <c r="J101" s="46"/>
      <c r="K101" s="46"/>
      <c r="L101" s="46"/>
      <c r="M101" s="46"/>
      <c r="N101" s="46"/>
      <c r="O101" s="46"/>
      <c r="P101" s="46"/>
      <c r="Q101" s="46"/>
      <c r="R101" s="46"/>
      <c r="S101" s="46">
        <f t="shared" si="5"/>
        <v>10</v>
      </c>
      <c r="T101" s="46"/>
    </row>
    <row r="102" spans="1:20" ht="18.75">
      <c r="A102" s="44"/>
      <c r="B102" s="42"/>
      <c r="C102" s="42"/>
      <c r="D102" s="43" t="s">
        <v>163</v>
      </c>
      <c r="E102" s="46"/>
      <c r="F102" s="46"/>
      <c r="G102" s="46"/>
      <c r="H102" s="46"/>
      <c r="I102" s="46">
        <v>10</v>
      </c>
      <c r="J102" s="46">
        <v>5</v>
      </c>
      <c r="K102" s="46"/>
      <c r="L102" s="46"/>
      <c r="M102" s="46"/>
      <c r="N102" s="46"/>
      <c r="O102" s="46"/>
      <c r="P102" s="46"/>
      <c r="Q102" s="46"/>
      <c r="R102" s="46"/>
      <c r="S102" s="46">
        <f t="shared" si="5"/>
        <v>10</v>
      </c>
      <c r="T102" s="46">
        <f t="shared" si="6"/>
        <v>5</v>
      </c>
    </row>
    <row r="103" spans="1:20" ht="18.75">
      <c r="A103" s="44"/>
      <c r="B103" s="42"/>
      <c r="C103" s="42"/>
      <c r="D103" s="43" t="s">
        <v>164</v>
      </c>
      <c r="E103" s="46"/>
      <c r="F103" s="46"/>
      <c r="G103" s="46"/>
      <c r="H103" s="46"/>
      <c r="I103" s="46">
        <v>10</v>
      </c>
      <c r="J103" s="46">
        <v>10</v>
      </c>
      <c r="K103" s="46"/>
      <c r="L103" s="46"/>
      <c r="M103" s="46"/>
      <c r="N103" s="46"/>
      <c r="O103" s="46"/>
      <c r="P103" s="46"/>
      <c r="Q103" s="46"/>
      <c r="R103" s="46"/>
      <c r="S103" s="46">
        <f t="shared" si="5"/>
        <v>10</v>
      </c>
      <c r="T103" s="46">
        <f t="shared" si="6"/>
        <v>10</v>
      </c>
    </row>
    <row r="104" spans="1:20" ht="18.75">
      <c r="A104" s="44"/>
      <c r="B104" s="42"/>
      <c r="C104" s="42"/>
      <c r="D104" s="43" t="s">
        <v>165</v>
      </c>
      <c r="E104" s="46"/>
      <c r="F104" s="46"/>
      <c r="G104" s="46"/>
      <c r="H104" s="46"/>
      <c r="I104" s="46">
        <v>10</v>
      </c>
      <c r="J104" s="46">
        <v>10</v>
      </c>
      <c r="K104" s="46"/>
      <c r="L104" s="46"/>
      <c r="M104" s="46"/>
      <c r="N104" s="46"/>
      <c r="O104" s="46"/>
      <c r="P104" s="46"/>
      <c r="Q104" s="46"/>
      <c r="R104" s="46"/>
      <c r="S104" s="46">
        <f t="shared" si="5"/>
        <v>10</v>
      </c>
      <c r="T104" s="46">
        <f t="shared" si="6"/>
        <v>10</v>
      </c>
    </row>
    <row r="105" spans="1:20" ht="18.75">
      <c r="A105" s="44"/>
      <c r="B105" s="42"/>
      <c r="C105" s="42"/>
      <c r="D105" s="43" t="s">
        <v>166</v>
      </c>
      <c r="E105" s="46"/>
      <c r="F105" s="46"/>
      <c r="G105" s="46"/>
      <c r="H105" s="46"/>
      <c r="I105" s="46">
        <v>10</v>
      </c>
      <c r="J105" s="46">
        <v>5</v>
      </c>
      <c r="K105" s="46"/>
      <c r="L105" s="46"/>
      <c r="M105" s="46"/>
      <c r="N105" s="46"/>
      <c r="O105" s="46"/>
      <c r="P105" s="46"/>
      <c r="Q105" s="46"/>
      <c r="R105" s="46"/>
      <c r="S105" s="46">
        <f t="shared" si="5"/>
        <v>10</v>
      </c>
      <c r="T105" s="46">
        <f t="shared" si="6"/>
        <v>5</v>
      </c>
    </row>
    <row r="106" spans="1:20" ht="18.75">
      <c r="A106" s="44"/>
      <c r="B106" s="42"/>
      <c r="C106" s="42"/>
      <c r="D106" s="43" t="s">
        <v>160</v>
      </c>
      <c r="E106" s="46"/>
      <c r="F106" s="46"/>
      <c r="G106" s="46"/>
      <c r="H106" s="46"/>
      <c r="I106" s="46">
        <v>10</v>
      </c>
      <c r="J106" s="46">
        <v>10</v>
      </c>
      <c r="K106" s="46"/>
      <c r="L106" s="46"/>
      <c r="M106" s="46"/>
      <c r="N106" s="46"/>
      <c r="O106" s="46"/>
      <c r="P106" s="46"/>
      <c r="Q106" s="46"/>
      <c r="R106" s="46"/>
      <c r="S106" s="46">
        <f t="shared" si="5"/>
        <v>10</v>
      </c>
      <c r="T106" s="46">
        <f t="shared" si="6"/>
        <v>10</v>
      </c>
    </row>
    <row r="107" spans="1:20" ht="18.75">
      <c r="A107" s="44"/>
      <c r="B107" s="42"/>
      <c r="C107" s="42"/>
      <c r="D107" s="43" t="s">
        <v>157</v>
      </c>
      <c r="E107" s="46"/>
      <c r="F107" s="46"/>
      <c r="G107" s="46"/>
      <c r="H107" s="46"/>
      <c r="I107" s="46">
        <v>15</v>
      </c>
      <c r="J107" s="46">
        <v>10</v>
      </c>
      <c r="K107" s="46"/>
      <c r="L107" s="46"/>
      <c r="M107" s="46"/>
      <c r="N107" s="46"/>
      <c r="O107" s="46"/>
      <c r="P107" s="46"/>
      <c r="Q107" s="46"/>
      <c r="R107" s="46"/>
      <c r="S107" s="46">
        <f t="shared" si="5"/>
        <v>15</v>
      </c>
      <c r="T107" s="46">
        <f t="shared" si="6"/>
        <v>10</v>
      </c>
    </row>
    <row r="108" spans="1:20" ht="18.75">
      <c r="A108" s="44"/>
      <c r="B108" s="42"/>
      <c r="C108" s="41" t="s">
        <v>124</v>
      </c>
      <c r="D108" s="43"/>
      <c r="E108" s="46"/>
      <c r="F108" s="46"/>
      <c r="G108" s="46"/>
      <c r="H108" s="46"/>
      <c r="I108" s="47">
        <f>SUM(I109:I110)</f>
        <v>20</v>
      </c>
      <c r="J108" s="46"/>
      <c r="K108" s="46"/>
      <c r="L108" s="46"/>
      <c r="M108" s="46"/>
      <c r="N108" s="46"/>
      <c r="O108" s="46"/>
      <c r="P108" s="46"/>
      <c r="Q108" s="46"/>
      <c r="R108" s="46"/>
      <c r="S108" s="47">
        <f t="shared" si="5"/>
        <v>20</v>
      </c>
      <c r="T108" s="46"/>
    </row>
    <row r="109" spans="1:20" ht="18.75">
      <c r="A109" s="44"/>
      <c r="B109" s="42"/>
      <c r="C109" s="42"/>
      <c r="D109" s="43" t="s">
        <v>168</v>
      </c>
      <c r="E109" s="46"/>
      <c r="F109" s="46"/>
      <c r="G109" s="46"/>
      <c r="H109" s="46"/>
      <c r="I109" s="46">
        <v>10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46">
        <f>+E109+G109+I109+Q109</f>
        <v>10</v>
      </c>
      <c r="T109" s="46"/>
    </row>
    <row r="110" spans="1:20" ht="18.75">
      <c r="A110" s="137"/>
      <c r="B110" s="50"/>
      <c r="C110" s="50"/>
      <c r="D110" s="16" t="s">
        <v>167</v>
      </c>
      <c r="E110" s="138"/>
      <c r="F110" s="138"/>
      <c r="G110" s="138"/>
      <c r="H110" s="138"/>
      <c r="I110" s="56">
        <v>10</v>
      </c>
      <c r="J110" s="56"/>
      <c r="K110" s="138"/>
      <c r="L110" s="138"/>
      <c r="M110" s="138"/>
      <c r="N110" s="138"/>
      <c r="O110" s="138"/>
      <c r="P110" s="138"/>
      <c r="Q110" s="138"/>
      <c r="R110" s="138"/>
      <c r="S110" s="56">
        <f>+E110+G110+I110+Q110</f>
        <v>10</v>
      </c>
      <c r="T110" s="56"/>
    </row>
    <row r="111" spans="1:20" s="48" customFormat="1" ht="18.75">
      <c r="A111" s="40"/>
      <c r="B111" s="41" t="s">
        <v>135</v>
      </c>
      <c r="C111" s="41"/>
      <c r="D111" s="45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>
        <f>+Q112+Q115</f>
        <v>37</v>
      </c>
      <c r="R111" s="47">
        <f>+R112+R115</f>
        <v>7</v>
      </c>
      <c r="S111" s="47">
        <f>+E111+G111+I111+Q111</f>
        <v>37</v>
      </c>
      <c r="T111" s="47">
        <f>+F111+H111+J111+R111</f>
        <v>7</v>
      </c>
    </row>
    <row r="112" spans="1:20" s="48" customFormat="1" ht="18.75">
      <c r="A112" s="40"/>
      <c r="B112" s="41"/>
      <c r="C112" s="41" t="s">
        <v>110</v>
      </c>
      <c r="D112" s="45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>
        <f>SUM(Q113:Q114)</f>
        <v>9</v>
      </c>
      <c r="R112" s="47">
        <f>SUM(R113:R114)</f>
        <v>7</v>
      </c>
      <c r="S112" s="47">
        <f aca="true" t="shared" si="8" ref="S112:S162">+E112+G112+I112+Q112</f>
        <v>9</v>
      </c>
      <c r="T112" s="47">
        <f aca="true" t="shared" si="9" ref="T112:T162">+F112+H112+J112+R112</f>
        <v>7</v>
      </c>
    </row>
    <row r="113" spans="1:20" ht="18.75">
      <c r="A113" s="44"/>
      <c r="B113" s="42"/>
      <c r="C113" s="42"/>
      <c r="D113" s="43" t="s">
        <v>162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>
        <v>4</v>
      </c>
      <c r="R113" s="46">
        <v>2</v>
      </c>
      <c r="S113" s="46">
        <f t="shared" si="8"/>
        <v>4</v>
      </c>
      <c r="T113" s="46">
        <f t="shared" si="9"/>
        <v>2</v>
      </c>
    </row>
    <row r="114" spans="1:20" ht="18.75">
      <c r="A114" s="44"/>
      <c r="B114" s="42"/>
      <c r="C114" s="42"/>
      <c r="D114" s="43" t="s">
        <v>161</v>
      </c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>
        <v>5</v>
      </c>
      <c r="R114" s="46">
        <v>5</v>
      </c>
      <c r="S114" s="46">
        <f t="shared" si="8"/>
        <v>5</v>
      </c>
      <c r="T114" s="46">
        <f t="shared" si="9"/>
        <v>5</v>
      </c>
    </row>
    <row r="115" spans="1:20" s="48" customFormat="1" ht="18.75">
      <c r="A115" s="40"/>
      <c r="B115" s="41"/>
      <c r="C115" s="41" t="s">
        <v>124</v>
      </c>
      <c r="D115" s="45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>
        <f>SUM(Q116:Q119)</f>
        <v>28</v>
      </c>
      <c r="R115" s="47">
        <f>SUM(R116:R119)</f>
        <v>0</v>
      </c>
      <c r="S115" s="47">
        <f t="shared" si="8"/>
        <v>28</v>
      </c>
      <c r="T115" s="47"/>
    </row>
    <row r="116" spans="1:20" s="48" customFormat="1" ht="18.75">
      <c r="A116" s="44"/>
      <c r="B116" s="42"/>
      <c r="C116" s="41"/>
      <c r="D116" s="43" t="s">
        <v>155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>
        <v>5</v>
      </c>
      <c r="R116" s="46"/>
      <c r="S116" s="46">
        <f>+E116+G116+I116+Q116</f>
        <v>5</v>
      </c>
      <c r="T116" s="46">
        <f>+F116+H116+J116+R116</f>
        <v>0</v>
      </c>
    </row>
    <row r="117" spans="1:20" ht="18.75">
      <c r="A117" s="44"/>
      <c r="B117" s="42"/>
      <c r="C117" s="42"/>
      <c r="D117" s="43" t="s">
        <v>169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>
        <v>10</v>
      </c>
      <c r="R117" s="46"/>
      <c r="S117" s="46"/>
      <c r="T117" s="46"/>
    </row>
    <row r="118" spans="1:20" ht="18.75">
      <c r="A118" s="44"/>
      <c r="B118" s="42"/>
      <c r="C118" s="42"/>
      <c r="D118" s="43" t="s">
        <v>157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>
        <v>3</v>
      </c>
      <c r="R118" s="46"/>
      <c r="S118" s="46"/>
      <c r="T118" s="46"/>
    </row>
    <row r="119" spans="1:20" ht="18.75">
      <c r="A119" s="44"/>
      <c r="B119" s="42"/>
      <c r="C119" s="41"/>
      <c r="D119" s="43" t="s">
        <v>166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>
        <v>10</v>
      </c>
      <c r="R119" s="46"/>
      <c r="S119" s="46">
        <f>+E119+G119+I119+Q119</f>
        <v>10</v>
      </c>
      <c r="T119" s="46"/>
    </row>
    <row r="120" spans="1:20" s="48" customFormat="1" ht="18.75">
      <c r="A120" s="106" t="s">
        <v>42</v>
      </c>
      <c r="B120" s="107"/>
      <c r="C120" s="107"/>
      <c r="D120" s="111"/>
      <c r="E120" s="112">
        <f>+E121</f>
        <v>360</v>
      </c>
      <c r="F120" s="112">
        <f>+F121</f>
        <v>300</v>
      </c>
      <c r="G120" s="112"/>
      <c r="H120" s="112"/>
      <c r="I120" s="112">
        <f>+I129</f>
        <v>75</v>
      </c>
      <c r="J120" s="112">
        <f>+J129</f>
        <v>75</v>
      </c>
      <c r="K120" s="112">
        <f aca="true" t="shared" si="10" ref="K120:P120">+K121</f>
        <v>0</v>
      </c>
      <c r="L120" s="112">
        <f t="shared" si="10"/>
        <v>0</v>
      </c>
      <c r="M120" s="112">
        <f t="shared" si="10"/>
        <v>0</v>
      </c>
      <c r="N120" s="112">
        <f t="shared" si="10"/>
        <v>0</v>
      </c>
      <c r="O120" s="112">
        <f t="shared" si="10"/>
        <v>0</v>
      </c>
      <c r="P120" s="112">
        <f t="shared" si="10"/>
        <v>0</v>
      </c>
      <c r="Q120" s="112">
        <f>+Q133</f>
        <v>5</v>
      </c>
      <c r="R120" s="112">
        <f>+R133</f>
        <v>5</v>
      </c>
      <c r="S120" s="112">
        <f t="shared" si="8"/>
        <v>440</v>
      </c>
      <c r="T120" s="112">
        <f t="shared" si="9"/>
        <v>380</v>
      </c>
    </row>
    <row r="121" spans="1:20" s="48" customFormat="1" ht="18.75">
      <c r="A121" s="40"/>
      <c r="B121" s="41" t="s">
        <v>111</v>
      </c>
      <c r="C121" s="41"/>
      <c r="D121" s="45"/>
      <c r="E121" s="47">
        <f>+E122</f>
        <v>360</v>
      </c>
      <c r="F121" s="47">
        <f>+F122</f>
        <v>300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>
        <f t="shared" si="8"/>
        <v>360</v>
      </c>
      <c r="T121" s="47">
        <f t="shared" si="9"/>
        <v>300</v>
      </c>
    </row>
    <row r="122" spans="1:20" s="48" customFormat="1" ht="18.75">
      <c r="A122" s="40"/>
      <c r="B122" s="41"/>
      <c r="C122" s="41" t="s">
        <v>110</v>
      </c>
      <c r="D122" s="45"/>
      <c r="E122" s="47">
        <f>SUM(E123:E128)</f>
        <v>360</v>
      </c>
      <c r="F122" s="47">
        <f>SUM(F123:F128)</f>
        <v>300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>
        <f t="shared" si="8"/>
        <v>360</v>
      </c>
      <c r="T122" s="47">
        <f t="shared" si="9"/>
        <v>300</v>
      </c>
    </row>
    <row r="123" spans="1:20" ht="18.75">
      <c r="A123" s="44"/>
      <c r="B123" s="42"/>
      <c r="C123" s="42"/>
      <c r="D123" s="43" t="s">
        <v>170</v>
      </c>
      <c r="E123" s="46">
        <v>60</v>
      </c>
      <c r="F123" s="46">
        <v>60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>
        <f t="shared" si="8"/>
        <v>60</v>
      </c>
      <c r="T123" s="46">
        <f t="shared" si="9"/>
        <v>60</v>
      </c>
    </row>
    <row r="124" spans="1:20" ht="18.75">
      <c r="A124" s="44"/>
      <c r="B124" s="42"/>
      <c r="C124" s="42"/>
      <c r="D124" s="43" t="s">
        <v>202</v>
      </c>
      <c r="E124" s="46">
        <v>60</v>
      </c>
      <c r="F124" s="46">
        <v>60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>
        <f t="shared" si="8"/>
        <v>60</v>
      </c>
      <c r="T124" s="46">
        <f t="shared" si="9"/>
        <v>60</v>
      </c>
    </row>
    <row r="125" spans="1:20" ht="18.75">
      <c r="A125" s="44"/>
      <c r="B125" s="42"/>
      <c r="C125" s="42"/>
      <c r="D125" s="43" t="s">
        <v>171</v>
      </c>
      <c r="E125" s="46">
        <v>60</v>
      </c>
      <c r="F125" s="46">
        <v>60</v>
      </c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>
        <f t="shared" si="8"/>
        <v>60</v>
      </c>
      <c r="T125" s="46">
        <f t="shared" si="9"/>
        <v>60</v>
      </c>
    </row>
    <row r="126" spans="1:20" ht="18.75">
      <c r="A126" s="44"/>
      <c r="B126" s="42"/>
      <c r="C126" s="42"/>
      <c r="D126" s="43" t="s">
        <v>172</v>
      </c>
      <c r="E126" s="46">
        <v>60</v>
      </c>
      <c r="F126" s="46">
        <v>60</v>
      </c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>
        <f t="shared" si="8"/>
        <v>60</v>
      </c>
      <c r="T126" s="46">
        <f t="shared" si="9"/>
        <v>60</v>
      </c>
    </row>
    <row r="127" spans="1:20" ht="18.75">
      <c r="A127" s="44"/>
      <c r="B127" s="42"/>
      <c r="C127" s="42"/>
      <c r="D127" s="43" t="s">
        <v>173</v>
      </c>
      <c r="E127" s="46">
        <v>60</v>
      </c>
      <c r="F127" s="46">
        <v>60</v>
      </c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>
        <f t="shared" si="8"/>
        <v>60</v>
      </c>
      <c r="T127" s="46">
        <f t="shared" si="9"/>
        <v>60</v>
      </c>
    </row>
    <row r="128" spans="1:20" ht="18.75">
      <c r="A128" s="44"/>
      <c r="B128" s="42"/>
      <c r="C128" s="42"/>
      <c r="D128" s="43" t="s">
        <v>187</v>
      </c>
      <c r="E128" s="46">
        <v>60</v>
      </c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>
        <f t="shared" si="8"/>
        <v>60</v>
      </c>
      <c r="T128" s="46"/>
    </row>
    <row r="129" spans="1:20" s="48" customFormat="1" ht="18.75">
      <c r="A129" s="40"/>
      <c r="B129" s="41" t="s">
        <v>128</v>
      </c>
      <c r="C129" s="41"/>
      <c r="D129" s="45"/>
      <c r="E129" s="47"/>
      <c r="F129" s="47"/>
      <c r="G129" s="47"/>
      <c r="H129" s="47"/>
      <c r="I129" s="47">
        <f>+I130</f>
        <v>75</v>
      </c>
      <c r="J129" s="47">
        <f aca="true" t="shared" si="11" ref="J129:P129">+J130</f>
        <v>75</v>
      </c>
      <c r="K129" s="47">
        <f t="shared" si="11"/>
        <v>0</v>
      </c>
      <c r="L129" s="47">
        <f t="shared" si="11"/>
        <v>0</v>
      </c>
      <c r="M129" s="47">
        <f t="shared" si="11"/>
        <v>0</v>
      </c>
      <c r="N129" s="47">
        <f t="shared" si="11"/>
        <v>0</v>
      </c>
      <c r="O129" s="47">
        <f t="shared" si="11"/>
        <v>0</v>
      </c>
      <c r="P129" s="47">
        <f t="shared" si="11"/>
        <v>0</v>
      </c>
      <c r="Q129" s="47"/>
      <c r="R129" s="47"/>
      <c r="S129" s="47">
        <f t="shared" si="8"/>
        <v>75</v>
      </c>
      <c r="T129" s="47">
        <f t="shared" si="9"/>
        <v>75</v>
      </c>
    </row>
    <row r="130" spans="1:20" s="48" customFormat="1" ht="18.75">
      <c r="A130" s="40"/>
      <c r="B130" s="41"/>
      <c r="C130" s="41" t="s">
        <v>110</v>
      </c>
      <c r="D130" s="45"/>
      <c r="E130" s="47"/>
      <c r="F130" s="47"/>
      <c r="G130" s="47"/>
      <c r="H130" s="47"/>
      <c r="I130" s="47">
        <f>SUM(I131:I132)</f>
        <v>75</v>
      </c>
      <c r="J130" s="47">
        <f aca="true" t="shared" si="12" ref="J130:P130">SUM(J131:J132)</f>
        <v>75</v>
      </c>
      <c r="K130" s="47">
        <f t="shared" si="12"/>
        <v>0</v>
      </c>
      <c r="L130" s="47">
        <f t="shared" si="12"/>
        <v>0</v>
      </c>
      <c r="M130" s="47">
        <f t="shared" si="12"/>
        <v>0</v>
      </c>
      <c r="N130" s="47">
        <f t="shared" si="12"/>
        <v>0</v>
      </c>
      <c r="O130" s="47">
        <f t="shared" si="12"/>
        <v>0</v>
      </c>
      <c r="P130" s="47">
        <f t="shared" si="12"/>
        <v>0</v>
      </c>
      <c r="Q130" s="47"/>
      <c r="R130" s="47"/>
      <c r="S130" s="47">
        <f t="shared" si="8"/>
        <v>75</v>
      </c>
      <c r="T130" s="47">
        <f t="shared" si="9"/>
        <v>75</v>
      </c>
    </row>
    <row r="131" spans="1:20" ht="18.75">
      <c r="A131" s="44"/>
      <c r="B131" s="41"/>
      <c r="C131" s="42"/>
      <c r="D131" s="43" t="s">
        <v>203</v>
      </c>
      <c r="E131" s="46"/>
      <c r="F131" s="46"/>
      <c r="G131" s="46"/>
      <c r="H131" s="46"/>
      <c r="I131" s="46">
        <v>55</v>
      </c>
      <c r="J131" s="46">
        <v>55</v>
      </c>
      <c r="K131" s="46"/>
      <c r="L131" s="46"/>
      <c r="M131" s="46"/>
      <c r="N131" s="46"/>
      <c r="O131" s="46"/>
      <c r="P131" s="46"/>
      <c r="Q131" s="46"/>
      <c r="R131" s="46"/>
      <c r="S131" s="46">
        <f>+E131+G131+I131+Q131</f>
        <v>55</v>
      </c>
      <c r="T131" s="46">
        <f>+F131+H131+J131+R131</f>
        <v>55</v>
      </c>
    </row>
    <row r="132" spans="1:20" ht="18.75">
      <c r="A132" s="52"/>
      <c r="B132" s="58"/>
      <c r="C132" s="53"/>
      <c r="D132" s="54" t="s">
        <v>204</v>
      </c>
      <c r="E132" s="55"/>
      <c r="F132" s="55"/>
      <c r="G132" s="55"/>
      <c r="H132" s="55"/>
      <c r="I132" s="55">
        <v>20</v>
      </c>
      <c r="J132" s="55">
        <v>20</v>
      </c>
      <c r="K132" s="55"/>
      <c r="L132" s="55"/>
      <c r="M132" s="55"/>
      <c r="N132" s="55"/>
      <c r="O132" s="55"/>
      <c r="P132" s="55"/>
      <c r="Q132" s="55"/>
      <c r="R132" s="55"/>
      <c r="S132" s="55">
        <f t="shared" si="8"/>
        <v>20</v>
      </c>
      <c r="T132" s="55">
        <f t="shared" si="9"/>
        <v>20</v>
      </c>
    </row>
    <row r="133" spans="1:20" s="48" customFormat="1" ht="18.75">
      <c r="A133" s="40"/>
      <c r="B133" s="41" t="s">
        <v>135</v>
      </c>
      <c r="C133" s="41"/>
      <c r="D133" s="45"/>
      <c r="E133" s="47"/>
      <c r="F133" s="47"/>
      <c r="G133" s="47"/>
      <c r="H133" s="47"/>
      <c r="I133" s="47"/>
      <c r="J133" s="47"/>
      <c r="K133" s="47" t="e">
        <f>+K134+#REF!</f>
        <v>#REF!</v>
      </c>
      <c r="L133" s="47" t="e">
        <f>+L134+#REF!</f>
        <v>#REF!</v>
      </c>
      <c r="M133" s="47" t="e">
        <f>+M134+#REF!</f>
        <v>#REF!</v>
      </c>
      <c r="N133" s="47" t="e">
        <f>+N134+#REF!</f>
        <v>#REF!</v>
      </c>
      <c r="O133" s="47" t="e">
        <f>+O134+#REF!</f>
        <v>#REF!</v>
      </c>
      <c r="P133" s="47" t="e">
        <f>+P134+#REF!</f>
        <v>#REF!</v>
      </c>
      <c r="Q133" s="47">
        <f>+Q134</f>
        <v>5</v>
      </c>
      <c r="R133" s="47">
        <f>+R134</f>
        <v>5</v>
      </c>
      <c r="S133" s="47">
        <f t="shared" si="8"/>
        <v>5</v>
      </c>
      <c r="T133" s="47">
        <f t="shared" si="9"/>
        <v>5</v>
      </c>
    </row>
    <row r="134" spans="1:20" s="48" customFormat="1" ht="18.75">
      <c r="A134" s="40"/>
      <c r="B134" s="41"/>
      <c r="C134" s="41" t="s">
        <v>110</v>
      </c>
      <c r="D134" s="45"/>
      <c r="E134" s="47"/>
      <c r="F134" s="47"/>
      <c r="G134" s="47"/>
      <c r="H134" s="47"/>
      <c r="I134" s="47"/>
      <c r="J134" s="47"/>
      <c r="K134" s="47">
        <f aca="true" t="shared" si="13" ref="K134:R134">+K135</f>
        <v>0</v>
      </c>
      <c r="L134" s="47">
        <f t="shared" si="13"/>
        <v>0</v>
      </c>
      <c r="M134" s="47">
        <f t="shared" si="13"/>
        <v>0</v>
      </c>
      <c r="N134" s="47">
        <f t="shared" si="13"/>
        <v>0</v>
      </c>
      <c r="O134" s="47">
        <f t="shared" si="13"/>
        <v>0</v>
      </c>
      <c r="P134" s="47">
        <f t="shared" si="13"/>
        <v>0</v>
      </c>
      <c r="Q134" s="47">
        <f t="shared" si="13"/>
        <v>5</v>
      </c>
      <c r="R134" s="47">
        <f t="shared" si="13"/>
        <v>5</v>
      </c>
      <c r="S134" s="47">
        <f t="shared" si="8"/>
        <v>5</v>
      </c>
      <c r="T134" s="47">
        <f t="shared" si="9"/>
        <v>5</v>
      </c>
    </row>
    <row r="135" spans="1:20" ht="18.75">
      <c r="A135" s="52"/>
      <c r="B135" s="58"/>
      <c r="C135" s="53"/>
      <c r="D135" s="54" t="s">
        <v>170</v>
      </c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>
        <v>5</v>
      </c>
      <c r="R135" s="55">
        <v>5</v>
      </c>
      <c r="S135" s="55">
        <f t="shared" si="8"/>
        <v>5</v>
      </c>
      <c r="T135" s="55">
        <f t="shared" si="9"/>
        <v>5</v>
      </c>
    </row>
    <row r="136" spans="1:20" ht="18.75">
      <c r="A136" s="17"/>
      <c r="B136" s="50"/>
      <c r="C136" s="14"/>
      <c r="D136" s="1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</row>
    <row r="137" spans="1:20" ht="18.75">
      <c r="A137" s="19"/>
      <c r="B137" s="59"/>
      <c r="C137" s="30"/>
      <c r="D137" s="18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</row>
    <row r="138" spans="1:20" s="48" customFormat="1" ht="18.75">
      <c r="A138" s="106" t="s">
        <v>48</v>
      </c>
      <c r="B138" s="107"/>
      <c r="C138" s="107"/>
      <c r="D138" s="111"/>
      <c r="E138" s="112">
        <f>+E139</f>
        <v>240</v>
      </c>
      <c r="F138" s="112">
        <f>+F139</f>
        <v>240</v>
      </c>
      <c r="G138" s="112"/>
      <c r="H138" s="112"/>
      <c r="I138" s="112">
        <f>+I144</f>
        <v>20</v>
      </c>
      <c r="J138" s="112">
        <f>+J144</f>
        <v>20</v>
      </c>
      <c r="K138" s="112"/>
      <c r="L138" s="112"/>
      <c r="M138" s="112"/>
      <c r="N138" s="112"/>
      <c r="O138" s="112"/>
      <c r="P138" s="112"/>
      <c r="Q138" s="112"/>
      <c r="R138" s="112"/>
      <c r="S138" s="112">
        <f t="shared" si="8"/>
        <v>260</v>
      </c>
      <c r="T138" s="112">
        <f t="shared" si="9"/>
        <v>260</v>
      </c>
    </row>
    <row r="139" spans="1:20" s="48" customFormat="1" ht="18.75">
      <c r="A139" s="40"/>
      <c r="B139" s="41" t="s">
        <v>111</v>
      </c>
      <c r="C139" s="41"/>
      <c r="D139" s="45"/>
      <c r="E139" s="47">
        <f>+E140</f>
        <v>240</v>
      </c>
      <c r="F139" s="47">
        <f>+F140</f>
        <v>240</v>
      </c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>
        <f t="shared" si="8"/>
        <v>240</v>
      </c>
      <c r="T139" s="47">
        <f t="shared" si="9"/>
        <v>240</v>
      </c>
    </row>
    <row r="140" spans="1:20" s="48" customFormat="1" ht="18.75">
      <c r="A140" s="40"/>
      <c r="B140" s="41"/>
      <c r="C140" s="41" t="s">
        <v>110</v>
      </c>
      <c r="D140" s="45"/>
      <c r="E140" s="47">
        <f>SUM(E141:E143)</f>
        <v>240</v>
      </c>
      <c r="F140" s="47">
        <f>SUM(F141:F143)</f>
        <v>240</v>
      </c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>
        <f t="shared" si="8"/>
        <v>240</v>
      </c>
      <c r="T140" s="47">
        <f t="shared" si="9"/>
        <v>240</v>
      </c>
    </row>
    <row r="141" spans="1:20" ht="18.75">
      <c r="A141" s="44"/>
      <c r="B141" s="41"/>
      <c r="C141" s="42"/>
      <c r="D141" s="43" t="s">
        <v>174</v>
      </c>
      <c r="E141" s="46">
        <v>120</v>
      </c>
      <c r="F141" s="46">
        <v>120</v>
      </c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>
        <f t="shared" si="8"/>
        <v>120</v>
      </c>
      <c r="T141" s="46">
        <f t="shared" si="9"/>
        <v>120</v>
      </c>
    </row>
    <row r="142" spans="1:20" ht="18.75">
      <c r="A142" s="44"/>
      <c r="B142" s="41"/>
      <c r="C142" s="42"/>
      <c r="D142" s="43" t="s">
        <v>205</v>
      </c>
      <c r="E142" s="46">
        <v>60</v>
      </c>
      <c r="F142" s="46">
        <v>60</v>
      </c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>
        <f t="shared" si="8"/>
        <v>60</v>
      </c>
      <c r="T142" s="46">
        <f t="shared" si="9"/>
        <v>60</v>
      </c>
    </row>
    <row r="143" spans="1:20" ht="18.75">
      <c r="A143" s="44"/>
      <c r="B143" s="41"/>
      <c r="C143" s="42"/>
      <c r="D143" s="43" t="s">
        <v>175</v>
      </c>
      <c r="E143" s="46">
        <v>60</v>
      </c>
      <c r="F143" s="46">
        <v>60</v>
      </c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>
        <f t="shared" si="8"/>
        <v>60</v>
      </c>
      <c r="T143" s="46">
        <f t="shared" si="9"/>
        <v>60</v>
      </c>
    </row>
    <row r="144" spans="1:20" s="48" customFormat="1" ht="18.75">
      <c r="A144" s="40"/>
      <c r="B144" s="41" t="s">
        <v>128</v>
      </c>
      <c r="C144" s="41"/>
      <c r="D144" s="45"/>
      <c r="E144" s="47"/>
      <c r="F144" s="47"/>
      <c r="G144" s="47"/>
      <c r="H144" s="47"/>
      <c r="I144" s="47">
        <f>+I145</f>
        <v>20</v>
      </c>
      <c r="J144" s="47">
        <f>+J145</f>
        <v>20</v>
      </c>
      <c r="K144" s="47"/>
      <c r="L144" s="47"/>
      <c r="M144" s="47"/>
      <c r="N144" s="47"/>
      <c r="O144" s="47"/>
      <c r="P144" s="47"/>
      <c r="Q144" s="47"/>
      <c r="R144" s="47"/>
      <c r="S144" s="47">
        <f t="shared" si="8"/>
        <v>20</v>
      </c>
      <c r="T144" s="47">
        <f t="shared" si="9"/>
        <v>20</v>
      </c>
    </row>
    <row r="145" spans="1:20" s="48" customFormat="1" ht="18.75">
      <c r="A145" s="40"/>
      <c r="B145" s="41"/>
      <c r="C145" s="41" t="s">
        <v>110</v>
      </c>
      <c r="D145" s="45"/>
      <c r="E145" s="47"/>
      <c r="F145" s="47"/>
      <c r="G145" s="47"/>
      <c r="H145" s="47"/>
      <c r="I145" s="47">
        <f>SUM(I146:I147)</f>
        <v>20</v>
      </c>
      <c r="J145" s="47">
        <f>SUM(J146:J147)</f>
        <v>20</v>
      </c>
      <c r="K145" s="47"/>
      <c r="L145" s="47"/>
      <c r="M145" s="47"/>
      <c r="N145" s="47"/>
      <c r="O145" s="47"/>
      <c r="P145" s="47"/>
      <c r="Q145" s="47"/>
      <c r="R145" s="47"/>
      <c r="S145" s="47">
        <f t="shared" si="8"/>
        <v>20</v>
      </c>
      <c r="T145" s="47">
        <f t="shared" si="9"/>
        <v>20</v>
      </c>
    </row>
    <row r="146" spans="1:20" ht="18.75">
      <c r="A146" s="44"/>
      <c r="B146" s="41"/>
      <c r="C146" s="42"/>
      <c r="D146" s="43" t="s">
        <v>176</v>
      </c>
      <c r="E146" s="46"/>
      <c r="F146" s="46"/>
      <c r="G146" s="46"/>
      <c r="H146" s="46"/>
      <c r="I146" s="46">
        <v>10</v>
      </c>
      <c r="J146" s="46">
        <v>10</v>
      </c>
      <c r="K146" s="46"/>
      <c r="L146" s="46"/>
      <c r="M146" s="46"/>
      <c r="N146" s="46"/>
      <c r="O146" s="46"/>
      <c r="P146" s="46"/>
      <c r="Q146" s="46"/>
      <c r="R146" s="46"/>
      <c r="S146" s="46">
        <f t="shared" si="8"/>
        <v>10</v>
      </c>
      <c r="T146" s="46">
        <f t="shared" si="9"/>
        <v>10</v>
      </c>
    </row>
    <row r="147" spans="1:20" ht="18.75">
      <c r="A147" s="52"/>
      <c r="B147" s="58"/>
      <c r="C147" s="53"/>
      <c r="D147" s="54" t="s">
        <v>177</v>
      </c>
      <c r="E147" s="55"/>
      <c r="F147" s="55"/>
      <c r="G147" s="55"/>
      <c r="H147" s="55"/>
      <c r="I147" s="55">
        <v>10</v>
      </c>
      <c r="J147" s="55">
        <v>10</v>
      </c>
      <c r="K147" s="55"/>
      <c r="L147" s="55"/>
      <c r="M147" s="55"/>
      <c r="N147" s="55"/>
      <c r="O147" s="55"/>
      <c r="P147" s="55"/>
      <c r="Q147" s="55"/>
      <c r="R147" s="55"/>
      <c r="S147" s="55">
        <f t="shared" si="8"/>
        <v>10</v>
      </c>
      <c r="T147" s="55">
        <f t="shared" si="9"/>
        <v>10</v>
      </c>
    </row>
    <row r="148" spans="1:20" s="48" customFormat="1" ht="18.75">
      <c r="A148" s="74" t="s">
        <v>51</v>
      </c>
      <c r="B148" s="107"/>
      <c r="C148" s="107"/>
      <c r="D148" s="111"/>
      <c r="E148" s="112">
        <f>+E149</f>
        <v>100</v>
      </c>
      <c r="F148" s="112">
        <f>+F149</f>
        <v>100</v>
      </c>
      <c r="G148" s="112"/>
      <c r="H148" s="112"/>
      <c r="I148" s="112">
        <f>+I157</f>
        <v>10</v>
      </c>
      <c r="J148" s="112">
        <f>+J157</f>
        <v>10</v>
      </c>
      <c r="K148" s="112"/>
      <c r="L148" s="112"/>
      <c r="M148" s="112"/>
      <c r="N148" s="112"/>
      <c r="O148" s="112"/>
      <c r="P148" s="112"/>
      <c r="Q148" s="112"/>
      <c r="R148" s="112"/>
      <c r="S148" s="112">
        <f t="shared" si="8"/>
        <v>110</v>
      </c>
      <c r="T148" s="112">
        <f t="shared" si="9"/>
        <v>110</v>
      </c>
    </row>
    <row r="149" spans="1:20" s="48" customFormat="1" ht="18.75">
      <c r="A149" s="40"/>
      <c r="B149" s="41" t="s">
        <v>111</v>
      </c>
      <c r="C149" s="41"/>
      <c r="D149" s="45"/>
      <c r="E149" s="47">
        <f>+E150</f>
        <v>100</v>
      </c>
      <c r="F149" s="47">
        <f>+F150</f>
        <v>100</v>
      </c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>
        <f t="shared" si="8"/>
        <v>100</v>
      </c>
      <c r="T149" s="47">
        <f t="shared" si="9"/>
        <v>100</v>
      </c>
    </row>
    <row r="150" spans="1:20" s="48" customFormat="1" ht="18.75">
      <c r="A150" s="40"/>
      <c r="B150" s="41"/>
      <c r="C150" s="41" t="s">
        <v>110</v>
      </c>
      <c r="D150" s="45"/>
      <c r="E150" s="47">
        <f>SUM(E151:E154)</f>
        <v>100</v>
      </c>
      <c r="F150" s="47">
        <f>SUM(F151:F154)</f>
        <v>100</v>
      </c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>
        <f t="shared" si="8"/>
        <v>100</v>
      </c>
      <c r="T150" s="47">
        <f t="shared" si="9"/>
        <v>100</v>
      </c>
    </row>
    <row r="151" spans="1:20" ht="18.75">
      <c r="A151" s="44"/>
      <c r="B151" s="41"/>
      <c r="C151" s="42"/>
      <c r="D151" s="43" t="s">
        <v>206</v>
      </c>
      <c r="E151" s="46">
        <v>25</v>
      </c>
      <c r="F151" s="46">
        <v>25</v>
      </c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>
        <f t="shared" si="8"/>
        <v>25</v>
      </c>
      <c r="T151" s="46">
        <f t="shared" si="9"/>
        <v>25</v>
      </c>
    </row>
    <row r="152" spans="1:20" ht="18.75">
      <c r="A152" s="44"/>
      <c r="B152" s="41"/>
      <c r="C152" s="42"/>
      <c r="D152" s="43" t="s">
        <v>207</v>
      </c>
      <c r="E152" s="46">
        <v>25</v>
      </c>
      <c r="F152" s="46">
        <v>25</v>
      </c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>
        <f t="shared" si="8"/>
        <v>25</v>
      </c>
      <c r="T152" s="46">
        <f t="shared" si="9"/>
        <v>25</v>
      </c>
    </row>
    <row r="153" spans="1:20" ht="18.75">
      <c r="A153" s="44"/>
      <c r="B153" s="41"/>
      <c r="C153" s="42"/>
      <c r="D153" s="43" t="s">
        <v>208</v>
      </c>
      <c r="E153" s="46">
        <v>25</v>
      </c>
      <c r="F153" s="46">
        <v>25</v>
      </c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>
        <f t="shared" si="8"/>
        <v>25</v>
      </c>
      <c r="T153" s="46">
        <f t="shared" si="9"/>
        <v>25</v>
      </c>
    </row>
    <row r="154" spans="1:20" ht="18.75">
      <c r="A154" s="52"/>
      <c r="B154" s="58"/>
      <c r="C154" s="53"/>
      <c r="D154" s="54" t="s">
        <v>209</v>
      </c>
      <c r="E154" s="55">
        <v>25</v>
      </c>
      <c r="F154" s="55">
        <v>25</v>
      </c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>
        <f t="shared" si="8"/>
        <v>25</v>
      </c>
      <c r="T154" s="55">
        <f t="shared" si="9"/>
        <v>25</v>
      </c>
    </row>
    <row r="155" spans="1:20" ht="18.75">
      <c r="A155" s="17"/>
      <c r="B155" s="50"/>
      <c r="C155" s="14"/>
      <c r="D155" s="1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</row>
    <row r="156" spans="1:20" ht="18.75">
      <c r="A156" s="19"/>
      <c r="B156" s="59"/>
      <c r="C156" s="30"/>
      <c r="D156" s="18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</row>
    <row r="157" spans="1:20" ht="18.75">
      <c r="A157" s="40"/>
      <c r="B157" s="41" t="s">
        <v>128</v>
      </c>
      <c r="C157" s="41"/>
      <c r="D157" s="45"/>
      <c r="E157" s="47"/>
      <c r="F157" s="47"/>
      <c r="G157" s="47"/>
      <c r="H157" s="47"/>
      <c r="I157" s="47">
        <f>+I158</f>
        <v>10</v>
      </c>
      <c r="J157" s="47">
        <f>+J158</f>
        <v>10</v>
      </c>
      <c r="K157" s="47"/>
      <c r="L157" s="47"/>
      <c r="M157" s="47"/>
      <c r="N157" s="47"/>
      <c r="O157" s="47"/>
      <c r="P157" s="47"/>
      <c r="Q157" s="47"/>
      <c r="R157" s="47"/>
      <c r="S157" s="47">
        <f t="shared" si="8"/>
        <v>10</v>
      </c>
      <c r="T157" s="47">
        <f t="shared" si="9"/>
        <v>10</v>
      </c>
    </row>
    <row r="158" spans="1:20" ht="18.75">
      <c r="A158" s="40"/>
      <c r="B158" s="41"/>
      <c r="C158" s="41" t="s">
        <v>124</v>
      </c>
      <c r="D158" s="45"/>
      <c r="E158" s="47"/>
      <c r="F158" s="47"/>
      <c r="G158" s="47"/>
      <c r="H158" s="47"/>
      <c r="I158" s="47">
        <f>+I159</f>
        <v>10</v>
      </c>
      <c r="J158" s="47">
        <f>+J159</f>
        <v>10</v>
      </c>
      <c r="K158" s="47"/>
      <c r="L158" s="47"/>
      <c r="M158" s="47"/>
      <c r="N158" s="47"/>
      <c r="O158" s="47"/>
      <c r="P158" s="47"/>
      <c r="Q158" s="47"/>
      <c r="R158" s="47"/>
      <c r="S158" s="47">
        <f t="shared" si="8"/>
        <v>10</v>
      </c>
      <c r="T158" s="47">
        <f t="shared" si="9"/>
        <v>10</v>
      </c>
    </row>
    <row r="159" spans="1:20" ht="18.75">
      <c r="A159" s="44"/>
      <c r="B159" s="41"/>
      <c r="C159" s="42"/>
      <c r="D159" s="43" t="s">
        <v>231</v>
      </c>
      <c r="E159" s="46"/>
      <c r="F159" s="46"/>
      <c r="G159" s="46"/>
      <c r="H159" s="46"/>
      <c r="I159" s="46">
        <v>10</v>
      </c>
      <c r="J159" s="46">
        <v>10</v>
      </c>
      <c r="K159" s="46"/>
      <c r="L159" s="46"/>
      <c r="M159" s="46"/>
      <c r="N159" s="46"/>
      <c r="O159" s="46"/>
      <c r="P159" s="46"/>
      <c r="Q159" s="46"/>
      <c r="R159" s="46"/>
      <c r="S159" s="46">
        <f t="shared" si="8"/>
        <v>10</v>
      </c>
      <c r="T159" s="46">
        <f t="shared" si="9"/>
        <v>10</v>
      </c>
    </row>
    <row r="160" spans="1:20" s="48" customFormat="1" ht="18.75">
      <c r="A160" s="113" t="s">
        <v>52</v>
      </c>
      <c r="B160" s="114"/>
      <c r="C160" s="114"/>
      <c r="D160" s="115"/>
      <c r="E160" s="116">
        <f>+E161</f>
        <v>200</v>
      </c>
      <c r="F160" s="116">
        <f>+F161</f>
        <v>200</v>
      </c>
      <c r="G160" s="116"/>
      <c r="H160" s="116"/>
      <c r="I160" s="116">
        <f>+I167</f>
        <v>15</v>
      </c>
      <c r="J160" s="116">
        <f>+J167</f>
        <v>0</v>
      </c>
      <c r="K160" s="116"/>
      <c r="L160" s="116"/>
      <c r="M160" s="116"/>
      <c r="N160" s="116"/>
      <c r="O160" s="116"/>
      <c r="P160" s="116"/>
      <c r="Q160" s="116"/>
      <c r="R160" s="116"/>
      <c r="S160" s="116">
        <f>+E160+G160+I160+Q160</f>
        <v>215</v>
      </c>
      <c r="T160" s="116">
        <f>+F160+H160+J160+R160</f>
        <v>200</v>
      </c>
    </row>
    <row r="161" spans="1:20" s="48" customFormat="1" ht="18.75">
      <c r="A161" s="75"/>
      <c r="B161" s="76" t="s">
        <v>111</v>
      </c>
      <c r="C161" s="76"/>
      <c r="D161" s="77"/>
      <c r="E161" s="78">
        <f>+E162</f>
        <v>200</v>
      </c>
      <c r="F161" s="78">
        <f>+F162</f>
        <v>200</v>
      </c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>
        <f t="shared" si="8"/>
        <v>200</v>
      </c>
      <c r="T161" s="78">
        <f t="shared" si="9"/>
        <v>200</v>
      </c>
    </row>
    <row r="162" spans="1:20" s="48" customFormat="1" ht="18.75">
      <c r="A162" s="75"/>
      <c r="B162" s="76"/>
      <c r="C162" s="76" t="s">
        <v>110</v>
      </c>
      <c r="D162" s="77"/>
      <c r="E162" s="78">
        <f>SUM(E163:E166)</f>
        <v>200</v>
      </c>
      <c r="F162" s="78">
        <f>SUM(F163:F166)</f>
        <v>200</v>
      </c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>
        <f t="shared" si="8"/>
        <v>200</v>
      </c>
      <c r="T162" s="78">
        <f t="shared" si="9"/>
        <v>200</v>
      </c>
    </row>
    <row r="163" spans="1:20" ht="18.75">
      <c r="A163" s="79"/>
      <c r="B163" s="76"/>
      <c r="C163" s="80"/>
      <c r="D163" s="81" t="s">
        <v>179</v>
      </c>
      <c r="E163" s="82">
        <v>70</v>
      </c>
      <c r="F163" s="82">
        <v>60</v>
      </c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>
        <f aca="true" t="shared" si="14" ref="S163:S173">+E163+G163+I163+Q163</f>
        <v>70</v>
      </c>
      <c r="T163" s="82">
        <f aca="true" t="shared" si="15" ref="T163:T173">+F163+H163+J163+R163</f>
        <v>60</v>
      </c>
    </row>
    <row r="164" spans="1:20" ht="18.75">
      <c r="A164" s="79"/>
      <c r="B164" s="76"/>
      <c r="C164" s="80"/>
      <c r="D164" s="81" t="s">
        <v>180</v>
      </c>
      <c r="E164" s="82">
        <v>50</v>
      </c>
      <c r="F164" s="82">
        <v>50</v>
      </c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>
        <f t="shared" si="14"/>
        <v>50</v>
      </c>
      <c r="T164" s="82">
        <f t="shared" si="15"/>
        <v>50</v>
      </c>
    </row>
    <row r="165" spans="1:20" ht="18.75">
      <c r="A165" s="79"/>
      <c r="B165" s="76"/>
      <c r="C165" s="80"/>
      <c r="D165" s="81" t="s">
        <v>181</v>
      </c>
      <c r="E165" s="82">
        <v>50</v>
      </c>
      <c r="F165" s="82">
        <v>60</v>
      </c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>
        <f t="shared" si="14"/>
        <v>50</v>
      </c>
      <c r="T165" s="82">
        <f t="shared" si="15"/>
        <v>60</v>
      </c>
    </row>
    <row r="166" spans="1:20" ht="18.75">
      <c r="A166" s="96"/>
      <c r="B166" s="97"/>
      <c r="C166" s="98"/>
      <c r="D166" s="99" t="s">
        <v>182</v>
      </c>
      <c r="E166" s="100">
        <v>30</v>
      </c>
      <c r="F166" s="100">
        <v>30</v>
      </c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>
        <f t="shared" si="14"/>
        <v>30</v>
      </c>
      <c r="T166" s="100">
        <f t="shared" si="15"/>
        <v>30</v>
      </c>
    </row>
    <row r="167" spans="1:20" ht="18.75">
      <c r="A167" s="40"/>
      <c r="B167" s="41" t="s">
        <v>128</v>
      </c>
      <c r="C167" s="41"/>
      <c r="D167" s="45"/>
      <c r="E167" s="47"/>
      <c r="F167" s="47"/>
      <c r="G167" s="47"/>
      <c r="H167" s="47"/>
      <c r="I167" s="47">
        <f>+I168</f>
        <v>15</v>
      </c>
      <c r="J167" s="47"/>
      <c r="K167" s="47"/>
      <c r="L167" s="47"/>
      <c r="M167" s="47"/>
      <c r="N167" s="47"/>
      <c r="O167" s="47"/>
      <c r="P167" s="47"/>
      <c r="Q167" s="47"/>
      <c r="R167" s="47"/>
      <c r="S167" s="47">
        <f t="shared" si="14"/>
        <v>15</v>
      </c>
      <c r="T167" s="47"/>
    </row>
    <row r="168" spans="1:20" ht="18.75">
      <c r="A168" s="40"/>
      <c r="B168" s="41"/>
      <c r="C168" s="41" t="s">
        <v>110</v>
      </c>
      <c r="D168" s="45"/>
      <c r="E168" s="47"/>
      <c r="F168" s="47"/>
      <c r="G168" s="47"/>
      <c r="H168" s="47"/>
      <c r="I168" s="47">
        <f>SUM(I169:I170)</f>
        <v>15</v>
      </c>
      <c r="J168" s="47"/>
      <c r="K168" s="47"/>
      <c r="L168" s="47"/>
      <c r="M168" s="47"/>
      <c r="N168" s="47"/>
      <c r="O168" s="47"/>
      <c r="P168" s="47"/>
      <c r="Q168" s="47"/>
      <c r="R168" s="47"/>
      <c r="S168" s="47">
        <f t="shared" si="14"/>
        <v>15</v>
      </c>
      <c r="T168" s="47"/>
    </row>
    <row r="169" spans="1:20" ht="18.75">
      <c r="A169" s="44"/>
      <c r="B169" s="41"/>
      <c r="C169" s="42"/>
      <c r="D169" s="43" t="s">
        <v>179</v>
      </c>
      <c r="E169" s="46"/>
      <c r="F169" s="46"/>
      <c r="G169" s="46"/>
      <c r="H169" s="46"/>
      <c r="I169" s="46">
        <v>15</v>
      </c>
      <c r="J169" s="46"/>
      <c r="K169" s="46"/>
      <c r="L169" s="46"/>
      <c r="M169" s="46"/>
      <c r="N169" s="46"/>
      <c r="O169" s="46"/>
      <c r="P169" s="46"/>
      <c r="Q169" s="46"/>
      <c r="R169" s="46"/>
      <c r="S169" s="46">
        <f t="shared" si="14"/>
        <v>15</v>
      </c>
      <c r="T169" s="46"/>
    </row>
    <row r="170" spans="1:20" s="48" customFormat="1" ht="18.75">
      <c r="A170" s="106" t="s">
        <v>57</v>
      </c>
      <c r="B170" s="107"/>
      <c r="C170" s="107"/>
      <c r="D170" s="111"/>
      <c r="E170" s="112">
        <f aca="true" t="shared" si="16" ref="E170:F172">+E171</f>
        <v>70</v>
      </c>
      <c r="F170" s="112">
        <f t="shared" si="16"/>
        <v>70</v>
      </c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>
        <f t="shared" si="14"/>
        <v>70</v>
      </c>
      <c r="T170" s="112">
        <f t="shared" si="15"/>
        <v>70</v>
      </c>
    </row>
    <row r="171" spans="1:20" s="48" customFormat="1" ht="18.75">
      <c r="A171" s="40"/>
      <c r="B171" s="41" t="s">
        <v>111</v>
      </c>
      <c r="C171" s="41"/>
      <c r="D171" s="45"/>
      <c r="E171" s="47">
        <f t="shared" si="16"/>
        <v>70</v>
      </c>
      <c r="F171" s="47">
        <f t="shared" si="16"/>
        <v>70</v>
      </c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>
        <f t="shared" si="14"/>
        <v>70</v>
      </c>
      <c r="T171" s="47">
        <f t="shared" si="15"/>
        <v>70</v>
      </c>
    </row>
    <row r="172" spans="1:20" s="48" customFormat="1" ht="18.75">
      <c r="A172" s="40"/>
      <c r="B172" s="41"/>
      <c r="C172" s="41" t="s">
        <v>110</v>
      </c>
      <c r="D172" s="45"/>
      <c r="E172" s="47">
        <f t="shared" si="16"/>
        <v>70</v>
      </c>
      <c r="F172" s="47">
        <f t="shared" si="16"/>
        <v>70</v>
      </c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>
        <f t="shared" si="14"/>
        <v>70</v>
      </c>
      <c r="T172" s="47">
        <f t="shared" si="15"/>
        <v>70</v>
      </c>
    </row>
    <row r="173" spans="1:20" ht="18.75">
      <c r="A173" s="44"/>
      <c r="B173" s="41"/>
      <c r="C173" s="42"/>
      <c r="D173" s="43" t="s">
        <v>183</v>
      </c>
      <c r="E173" s="46">
        <v>70</v>
      </c>
      <c r="F173" s="46">
        <v>70</v>
      </c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>
        <f t="shared" si="14"/>
        <v>70</v>
      </c>
      <c r="T173" s="46">
        <f t="shared" si="15"/>
        <v>70</v>
      </c>
    </row>
    <row r="174" ht="18.75">
      <c r="A174" s="147" t="s">
        <v>242</v>
      </c>
    </row>
    <row r="175" spans="1:20" ht="18.75">
      <c r="A175" s="160" t="s">
        <v>243</v>
      </c>
      <c r="B175" s="160"/>
      <c r="C175" s="160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</row>
    <row r="177" spans="5:20" ht="18.75">
      <c r="E177" s="95">
        <f aca="true" t="shared" si="17" ref="E177:T177">+E5+E47+E81+E120+E138+E148+E160+E170</f>
        <v>3330</v>
      </c>
      <c r="F177" s="95">
        <f t="shared" si="17"/>
        <v>2700</v>
      </c>
      <c r="G177" s="95">
        <f t="shared" si="17"/>
        <v>180</v>
      </c>
      <c r="H177" s="95">
        <f t="shared" si="17"/>
        <v>0</v>
      </c>
      <c r="I177" s="95">
        <f t="shared" si="17"/>
        <v>508</v>
      </c>
      <c r="J177" s="95">
        <f t="shared" si="17"/>
        <v>413</v>
      </c>
      <c r="K177" s="95">
        <f t="shared" si="17"/>
        <v>0</v>
      </c>
      <c r="L177" s="95">
        <f t="shared" si="17"/>
        <v>0</v>
      </c>
      <c r="M177" s="95">
        <f t="shared" si="17"/>
        <v>0</v>
      </c>
      <c r="N177" s="95">
        <f t="shared" si="17"/>
        <v>0</v>
      </c>
      <c r="O177" s="95">
        <f t="shared" si="17"/>
        <v>0</v>
      </c>
      <c r="P177" s="95">
        <f t="shared" si="17"/>
        <v>0</v>
      </c>
      <c r="Q177" s="95">
        <f t="shared" si="17"/>
        <v>92</v>
      </c>
      <c r="R177" s="95">
        <f t="shared" si="17"/>
        <v>22</v>
      </c>
      <c r="S177" s="95">
        <f t="shared" si="17"/>
        <v>4110</v>
      </c>
      <c r="T177" s="95">
        <f t="shared" si="17"/>
        <v>3135</v>
      </c>
    </row>
  </sheetData>
  <sheetProtection/>
  <mergeCells count="12">
    <mergeCell ref="R1:T1"/>
    <mergeCell ref="A2:T2"/>
    <mergeCell ref="E3:F3"/>
    <mergeCell ref="G3:H3"/>
    <mergeCell ref="I3:J3"/>
    <mergeCell ref="K3:L3"/>
    <mergeCell ref="M3:N3"/>
    <mergeCell ref="O3:P3"/>
    <mergeCell ref="Q3:R3"/>
    <mergeCell ref="S3:T3"/>
    <mergeCell ref="A3:D4"/>
    <mergeCell ref="A175:T175"/>
  </mergeCells>
  <printOptions/>
  <pageMargins left="0.708661417322835" right="0.708661417322835" top="0.748031496062992" bottom="0.748031496062992" header="0.31496062992126" footer="0.31496062992126"/>
  <pageSetup firstPageNumber="1" useFirstPageNumber="1" horizontalDpi="600" verticalDpi="600" orientation="landscape" r:id="rId1"/>
  <headerFooter>
    <oddHeader>&amp;C&amp;"TH SarabunPSK,ธรรมดา"&amp;14&amp;P</oddHeader>
  </headerFooter>
  <ignoredErrors>
    <ignoredError sqref="F8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1"/>
  <sheetViews>
    <sheetView zoomScale="120" zoomScaleNormal="120" zoomScalePageLayoutView="0" workbookViewId="0" topLeftCell="A1">
      <pane ySplit="4" topLeftCell="A143" activePane="bottomLeft" state="frozen"/>
      <selection pane="topLeft" activeCell="A1" sqref="A1"/>
      <selection pane="bottomLeft" activeCell="W147" sqref="W147"/>
    </sheetView>
  </sheetViews>
  <sheetFormatPr defaultColWidth="9.00390625" defaultRowHeight="15"/>
  <cols>
    <col min="1" max="3" width="2.140625" style="1" customWidth="1"/>
    <col min="4" max="4" width="36.421875" style="1" customWidth="1"/>
    <col min="5" max="5" width="7.7109375" style="49" customWidth="1"/>
    <col min="6" max="6" width="8.140625" style="49" customWidth="1"/>
    <col min="7" max="7" width="6.57421875" style="49" customWidth="1"/>
    <col min="8" max="8" width="8.28125" style="49" customWidth="1"/>
    <col min="9" max="9" width="6.57421875" style="49" customWidth="1"/>
    <col min="10" max="10" width="8.57421875" style="49" customWidth="1"/>
    <col min="11" max="16" width="8.7109375" style="49" hidden="1" customWidth="1"/>
    <col min="17" max="17" width="7.7109375" style="49" customWidth="1"/>
    <col min="18" max="18" width="9.140625" style="49" customWidth="1"/>
    <col min="19" max="19" width="6.57421875" style="49" customWidth="1"/>
    <col min="20" max="20" width="8.00390625" style="49" customWidth="1"/>
    <col min="21" max="16384" width="9.00390625" style="1" customWidth="1"/>
  </cols>
  <sheetData>
    <row r="1" spans="5:20" s="39" customFormat="1" ht="18.75">
      <c r="E1" s="49"/>
      <c r="F1" s="49"/>
      <c r="G1" s="49"/>
      <c r="H1" s="49"/>
      <c r="I1" s="49"/>
      <c r="J1" s="49"/>
      <c r="K1" s="49"/>
      <c r="L1" s="49"/>
      <c r="M1" s="49"/>
      <c r="N1" s="49"/>
      <c r="O1" s="33" t="s">
        <v>101</v>
      </c>
      <c r="P1" s="33"/>
      <c r="Q1" s="49"/>
      <c r="R1" s="161" t="s">
        <v>6</v>
      </c>
      <c r="S1" s="161"/>
      <c r="T1" s="161"/>
    </row>
    <row r="2" spans="1:20" ht="18.75">
      <c r="A2" s="162" t="s">
        <v>192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18.75">
      <c r="A3" s="159" t="s">
        <v>102</v>
      </c>
      <c r="B3" s="159"/>
      <c r="C3" s="159"/>
      <c r="D3" s="159"/>
      <c r="E3" s="163" t="s">
        <v>60</v>
      </c>
      <c r="F3" s="158"/>
      <c r="G3" s="157" t="s">
        <v>103</v>
      </c>
      <c r="H3" s="158"/>
      <c r="I3" s="157" t="s">
        <v>62</v>
      </c>
      <c r="J3" s="158"/>
      <c r="K3" s="157" t="s">
        <v>104</v>
      </c>
      <c r="L3" s="158"/>
      <c r="M3" s="157" t="s">
        <v>105</v>
      </c>
      <c r="N3" s="158"/>
      <c r="O3" s="157" t="s">
        <v>106</v>
      </c>
      <c r="P3" s="158"/>
      <c r="Q3" s="157" t="s">
        <v>107</v>
      </c>
      <c r="R3" s="158"/>
      <c r="S3" s="157" t="s">
        <v>108</v>
      </c>
      <c r="T3" s="158"/>
    </row>
    <row r="4" spans="1:20" ht="75">
      <c r="A4" s="159"/>
      <c r="B4" s="159"/>
      <c r="C4" s="159"/>
      <c r="D4" s="159"/>
      <c r="E4" s="105" t="s">
        <v>99</v>
      </c>
      <c r="F4" s="105" t="s">
        <v>109</v>
      </c>
      <c r="G4" s="105" t="s">
        <v>99</v>
      </c>
      <c r="H4" s="105" t="s">
        <v>109</v>
      </c>
      <c r="I4" s="105" t="s">
        <v>99</v>
      </c>
      <c r="J4" s="105" t="s">
        <v>109</v>
      </c>
      <c r="K4" s="105" t="s">
        <v>99</v>
      </c>
      <c r="L4" s="105" t="s">
        <v>109</v>
      </c>
      <c r="M4" s="105" t="s">
        <v>99</v>
      </c>
      <c r="N4" s="105" t="s">
        <v>109</v>
      </c>
      <c r="O4" s="105" t="s">
        <v>99</v>
      </c>
      <c r="P4" s="105" t="s">
        <v>109</v>
      </c>
      <c r="Q4" s="105" t="s">
        <v>99</v>
      </c>
      <c r="R4" s="105" t="s">
        <v>109</v>
      </c>
      <c r="S4" s="105" t="s">
        <v>99</v>
      </c>
      <c r="T4" s="105" t="s">
        <v>109</v>
      </c>
    </row>
    <row r="5" spans="1:20" ht="18.75">
      <c r="A5" s="106" t="s">
        <v>25</v>
      </c>
      <c r="B5" s="107"/>
      <c r="C5" s="108"/>
      <c r="D5" s="109"/>
      <c r="E5" s="110">
        <f>+E6</f>
        <v>665</v>
      </c>
      <c r="F5" s="110">
        <f>+F6</f>
        <v>480</v>
      </c>
      <c r="G5" s="110">
        <f>+G25</f>
        <v>180</v>
      </c>
      <c r="H5" s="110"/>
      <c r="I5" s="110">
        <f>+I29</f>
        <v>255</v>
      </c>
      <c r="J5" s="110">
        <f>+J29</f>
        <v>245</v>
      </c>
      <c r="K5" s="110"/>
      <c r="L5" s="110"/>
      <c r="M5" s="110"/>
      <c r="N5" s="110"/>
      <c r="O5" s="110"/>
      <c r="P5" s="110"/>
      <c r="Q5" s="110">
        <f>+Q38</f>
        <v>40</v>
      </c>
      <c r="R5" s="110">
        <f>+R38</f>
        <v>10</v>
      </c>
      <c r="S5" s="110">
        <f aca="true" t="shared" si="0" ref="S5:T8">+E5+G5+I5+Q5</f>
        <v>1140</v>
      </c>
      <c r="T5" s="110">
        <f t="shared" si="0"/>
        <v>735</v>
      </c>
    </row>
    <row r="6" spans="1:20" ht="18.75">
      <c r="A6" s="40"/>
      <c r="B6" s="41" t="s">
        <v>111</v>
      </c>
      <c r="C6" s="41"/>
      <c r="D6" s="45"/>
      <c r="E6" s="51">
        <f>+E7+E22</f>
        <v>665</v>
      </c>
      <c r="F6" s="51">
        <f>+F7+F22</f>
        <v>480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47">
        <f t="shared" si="0"/>
        <v>665</v>
      </c>
      <c r="T6" s="47">
        <f t="shared" si="0"/>
        <v>480</v>
      </c>
    </row>
    <row r="7" spans="1:20" ht="18.75">
      <c r="A7" s="40"/>
      <c r="B7" s="41"/>
      <c r="C7" s="41" t="s">
        <v>110</v>
      </c>
      <c r="D7" s="45"/>
      <c r="E7" s="51">
        <f>SUM(E8:E21)</f>
        <v>605</v>
      </c>
      <c r="F7" s="51">
        <f>SUM(F8:F21)</f>
        <v>420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47">
        <f t="shared" si="0"/>
        <v>605</v>
      </c>
      <c r="T7" s="47">
        <f t="shared" si="0"/>
        <v>420</v>
      </c>
    </row>
    <row r="8" spans="1:20" ht="18.75">
      <c r="A8" s="44"/>
      <c r="B8" s="42"/>
      <c r="C8" s="42"/>
      <c r="D8" s="43" t="s">
        <v>112</v>
      </c>
      <c r="E8" s="46">
        <v>45</v>
      </c>
      <c r="F8" s="46">
        <v>30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>
        <f t="shared" si="0"/>
        <v>45</v>
      </c>
      <c r="T8" s="46">
        <f t="shared" si="0"/>
        <v>30</v>
      </c>
    </row>
    <row r="9" spans="1:20" ht="18.75">
      <c r="A9" s="44"/>
      <c r="B9" s="42"/>
      <c r="C9" s="42"/>
      <c r="D9" s="43" t="s">
        <v>113</v>
      </c>
      <c r="E9" s="46">
        <v>45</v>
      </c>
      <c r="F9" s="46">
        <v>30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>
        <f aca="true" t="shared" si="1" ref="S9:T41">+E9+G9+I9+Q9</f>
        <v>45</v>
      </c>
      <c r="T9" s="46">
        <f t="shared" si="1"/>
        <v>30</v>
      </c>
    </row>
    <row r="10" spans="1:20" ht="18.75">
      <c r="A10" s="44"/>
      <c r="B10" s="42"/>
      <c r="C10" s="42"/>
      <c r="D10" s="43" t="s">
        <v>114</v>
      </c>
      <c r="E10" s="46">
        <v>45</v>
      </c>
      <c r="F10" s="46">
        <v>30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>
        <f t="shared" si="1"/>
        <v>45</v>
      </c>
      <c r="T10" s="46">
        <f t="shared" si="1"/>
        <v>30</v>
      </c>
    </row>
    <row r="11" spans="1:20" ht="18.75">
      <c r="A11" s="44"/>
      <c r="B11" s="42"/>
      <c r="C11" s="42"/>
      <c r="D11" s="43" t="s">
        <v>115</v>
      </c>
      <c r="E11" s="46">
        <v>45</v>
      </c>
      <c r="F11" s="46">
        <v>30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>
        <f t="shared" si="1"/>
        <v>45</v>
      </c>
      <c r="T11" s="46">
        <f t="shared" si="1"/>
        <v>30</v>
      </c>
    </row>
    <row r="12" spans="1:20" ht="18.75">
      <c r="A12" s="44"/>
      <c r="B12" s="42"/>
      <c r="C12" s="42" t="s">
        <v>7</v>
      </c>
      <c r="D12" s="43" t="s">
        <v>116</v>
      </c>
      <c r="E12" s="46">
        <v>45</v>
      </c>
      <c r="F12" s="46">
        <v>30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>
        <f t="shared" si="1"/>
        <v>45</v>
      </c>
      <c r="T12" s="46">
        <f t="shared" si="1"/>
        <v>30</v>
      </c>
    </row>
    <row r="13" spans="1:20" ht="18.75">
      <c r="A13" s="44"/>
      <c r="B13" s="42"/>
      <c r="C13" s="42"/>
      <c r="D13" s="43" t="s">
        <v>117</v>
      </c>
      <c r="E13" s="46">
        <v>40</v>
      </c>
      <c r="F13" s="46">
        <v>30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>
        <f t="shared" si="1"/>
        <v>40</v>
      </c>
      <c r="T13" s="46">
        <f t="shared" si="1"/>
        <v>30</v>
      </c>
    </row>
    <row r="14" spans="1:20" ht="18.75">
      <c r="A14" s="44"/>
      <c r="B14" s="42"/>
      <c r="C14" s="42"/>
      <c r="D14" s="43" t="s">
        <v>118</v>
      </c>
      <c r="E14" s="46">
        <v>40</v>
      </c>
      <c r="F14" s="46">
        <v>30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>
        <f t="shared" si="1"/>
        <v>40</v>
      </c>
      <c r="T14" s="46">
        <f t="shared" si="1"/>
        <v>30</v>
      </c>
    </row>
    <row r="15" spans="1:20" ht="18.75">
      <c r="A15" s="44"/>
      <c r="B15" s="42"/>
      <c r="C15" s="42"/>
      <c r="D15" s="43" t="s">
        <v>119</v>
      </c>
      <c r="E15" s="46">
        <v>45</v>
      </c>
      <c r="F15" s="46">
        <v>30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>
        <f t="shared" si="1"/>
        <v>45</v>
      </c>
      <c r="T15" s="46">
        <f t="shared" si="1"/>
        <v>30</v>
      </c>
    </row>
    <row r="16" spans="1:20" ht="18.75">
      <c r="A16" s="44"/>
      <c r="B16" s="42"/>
      <c r="C16" s="42"/>
      <c r="D16" s="43" t="s">
        <v>120</v>
      </c>
      <c r="E16" s="46">
        <v>45</v>
      </c>
      <c r="F16" s="46">
        <v>30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f t="shared" si="1"/>
        <v>45</v>
      </c>
      <c r="T16" s="46">
        <f t="shared" si="1"/>
        <v>30</v>
      </c>
    </row>
    <row r="17" spans="1:20" ht="18.75">
      <c r="A17" s="44"/>
      <c r="B17" s="42"/>
      <c r="C17" s="42"/>
      <c r="D17" s="43" t="s">
        <v>121</v>
      </c>
      <c r="E17" s="46">
        <v>45</v>
      </c>
      <c r="F17" s="46">
        <v>30</v>
      </c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>
        <f t="shared" si="1"/>
        <v>45</v>
      </c>
      <c r="T17" s="46">
        <f t="shared" si="1"/>
        <v>30</v>
      </c>
    </row>
    <row r="18" spans="1:20" ht="18.75">
      <c r="A18" s="44"/>
      <c r="B18" s="42"/>
      <c r="C18" s="42"/>
      <c r="D18" s="43" t="s">
        <v>122</v>
      </c>
      <c r="E18" s="46">
        <v>45</v>
      </c>
      <c r="F18" s="46">
        <v>30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>
        <f t="shared" si="1"/>
        <v>45</v>
      </c>
      <c r="T18" s="46">
        <f t="shared" si="1"/>
        <v>30</v>
      </c>
    </row>
    <row r="19" spans="1:20" ht="18.75">
      <c r="A19" s="44"/>
      <c r="B19" s="42"/>
      <c r="C19" s="42"/>
      <c r="D19" s="43" t="s">
        <v>123</v>
      </c>
      <c r="E19" s="46">
        <v>45</v>
      </c>
      <c r="F19" s="46">
        <v>30</v>
      </c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>
        <f t="shared" si="1"/>
        <v>45</v>
      </c>
      <c r="T19" s="46">
        <f t="shared" si="1"/>
        <v>30</v>
      </c>
    </row>
    <row r="20" spans="1:20" ht="18.75">
      <c r="A20" s="44"/>
      <c r="B20" s="42"/>
      <c r="C20" s="42"/>
      <c r="D20" s="43" t="s">
        <v>210</v>
      </c>
      <c r="E20" s="46">
        <v>45</v>
      </c>
      <c r="F20" s="46">
        <v>30</v>
      </c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>
        <f>+E20+G20+I20+Q20</f>
        <v>45</v>
      </c>
      <c r="T20" s="46">
        <f>+F20+H20+J20+R20</f>
        <v>30</v>
      </c>
    </row>
    <row r="21" spans="1:20" ht="18.75">
      <c r="A21" s="52"/>
      <c r="B21" s="53"/>
      <c r="C21" s="53"/>
      <c r="D21" s="54" t="s">
        <v>196</v>
      </c>
      <c r="E21" s="55">
        <v>30</v>
      </c>
      <c r="F21" s="55">
        <v>30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>
        <f t="shared" si="1"/>
        <v>30</v>
      </c>
      <c r="T21" s="55">
        <f t="shared" si="1"/>
        <v>30</v>
      </c>
    </row>
    <row r="22" spans="1:20" ht="18.75">
      <c r="A22" s="40"/>
      <c r="B22" s="41"/>
      <c r="C22" s="41" t="s">
        <v>124</v>
      </c>
      <c r="D22" s="45"/>
      <c r="E22" s="47">
        <f>SUM(E23:E24)</f>
        <v>60</v>
      </c>
      <c r="F22" s="47">
        <f>SUM(F23:F24)</f>
        <v>60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>
        <f t="shared" si="1"/>
        <v>60</v>
      </c>
      <c r="T22" s="47">
        <f t="shared" si="1"/>
        <v>60</v>
      </c>
    </row>
    <row r="23" spans="1:20" ht="18.75">
      <c r="A23" s="44"/>
      <c r="B23" s="42"/>
      <c r="C23" s="41"/>
      <c r="D23" s="43" t="s">
        <v>194</v>
      </c>
      <c r="E23" s="46">
        <v>30</v>
      </c>
      <c r="F23" s="46">
        <v>30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>
        <f t="shared" si="1"/>
        <v>30</v>
      </c>
      <c r="T23" s="46">
        <f t="shared" si="1"/>
        <v>30</v>
      </c>
    </row>
    <row r="24" spans="1:20" ht="18.75">
      <c r="A24" s="44"/>
      <c r="B24" s="42"/>
      <c r="C24" s="42"/>
      <c r="D24" s="43" t="s">
        <v>195</v>
      </c>
      <c r="E24" s="46">
        <v>30</v>
      </c>
      <c r="F24" s="46">
        <v>30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>
        <f t="shared" si="1"/>
        <v>30</v>
      </c>
      <c r="T24" s="46">
        <f t="shared" si="1"/>
        <v>30</v>
      </c>
    </row>
    <row r="25" spans="1:20" ht="18.75">
      <c r="A25" s="40"/>
      <c r="B25" s="41" t="s">
        <v>126</v>
      </c>
      <c r="C25" s="41"/>
      <c r="D25" s="45"/>
      <c r="E25" s="47"/>
      <c r="F25" s="47"/>
      <c r="G25" s="47">
        <f>+G26</f>
        <v>180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f t="shared" si="1"/>
        <v>180</v>
      </c>
      <c r="T25" s="47"/>
    </row>
    <row r="26" spans="1:20" ht="18.75">
      <c r="A26" s="40"/>
      <c r="B26" s="41"/>
      <c r="C26" s="41" t="s">
        <v>110</v>
      </c>
      <c r="D26" s="45"/>
      <c r="E26" s="47"/>
      <c r="F26" s="47"/>
      <c r="G26" s="47">
        <f>+G27+G28</f>
        <v>180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>
        <f t="shared" si="1"/>
        <v>180</v>
      </c>
      <c r="T26" s="47"/>
    </row>
    <row r="27" spans="1:20" ht="18.75">
      <c r="A27" s="44"/>
      <c r="B27" s="42"/>
      <c r="C27" s="41"/>
      <c r="D27" s="43" t="s">
        <v>127</v>
      </c>
      <c r="E27" s="46"/>
      <c r="F27" s="46"/>
      <c r="G27" s="46">
        <v>90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>
        <f t="shared" si="1"/>
        <v>90</v>
      </c>
      <c r="T27" s="46"/>
    </row>
    <row r="28" spans="1:20" ht="18.75">
      <c r="A28" s="44"/>
      <c r="B28" s="42"/>
      <c r="C28" s="41"/>
      <c r="D28" s="43" t="s">
        <v>185</v>
      </c>
      <c r="E28" s="46"/>
      <c r="F28" s="46"/>
      <c r="G28" s="46">
        <v>90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>
        <f t="shared" si="1"/>
        <v>90</v>
      </c>
      <c r="T28" s="46"/>
    </row>
    <row r="29" spans="1:20" ht="18.75">
      <c r="A29" s="40"/>
      <c r="B29" s="41" t="s">
        <v>128</v>
      </c>
      <c r="C29" s="41"/>
      <c r="D29" s="45"/>
      <c r="E29" s="47"/>
      <c r="F29" s="47"/>
      <c r="G29" s="47"/>
      <c r="H29" s="47"/>
      <c r="I29" s="47">
        <f>+I30</f>
        <v>255</v>
      </c>
      <c r="J29" s="47">
        <f>+J30</f>
        <v>245</v>
      </c>
      <c r="K29" s="47"/>
      <c r="L29" s="47"/>
      <c r="M29" s="47"/>
      <c r="N29" s="47"/>
      <c r="O29" s="47"/>
      <c r="P29" s="47"/>
      <c r="Q29" s="47"/>
      <c r="R29" s="47"/>
      <c r="S29" s="47">
        <f t="shared" si="1"/>
        <v>255</v>
      </c>
      <c r="T29" s="47">
        <f t="shared" si="1"/>
        <v>245</v>
      </c>
    </row>
    <row r="30" spans="1:20" ht="18.75">
      <c r="A30" s="40"/>
      <c r="B30" s="41"/>
      <c r="C30" s="41" t="s">
        <v>110</v>
      </c>
      <c r="D30" s="45"/>
      <c r="E30" s="47"/>
      <c r="F30" s="47"/>
      <c r="G30" s="47"/>
      <c r="H30" s="47"/>
      <c r="I30" s="47">
        <f>SUM(I31:I37)</f>
        <v>255</v>
      </c>
      <c r="J30" s="47">
        <f>SUM(J31:J37)</f>
        <v>245</v>
      </c>
      <c r="K30" s="47"/>
      <c r="L30" s="47"/>
      <c r="M30" s="47"/>
      <c r="N30" s="47"/>
      <c r="O30" s="47"/>
      <c r="P30" s="47"/>
      <c r="Q30" s="47"/>
      <c r="R30" s="47"/>
      <c r="S30" s="47">
        <f>+E30+G30+I30+Q30</f>
        <v>255</v>
      </c>
      <c r="T30" s="47">
        <f t="shared" si="1"/>
        <v>245</v>
      </c>
    </row>
    <row r="31" spans="1:20" ht="18.75">
      <c r="A31" s="40"/>
      <c r="B31" s="41"/>
      <c r="C31" s="41"/>
      <c r="D31" s="43" t="s">
        <v>223</v>
      </c>
      <c r="E31" s="47"/>
      <c r="F31" s="47"/>
      <c r="G31" s="47"/>
      <c r="H31" s="47"/>
      <c r="I31" s="46">
        <v>20</v>
      </c>
      <c r="J31" s="46">
        <v>20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8.75">
      <c r="A32" s="44"/>
      <c r="B32" s="42"/>
      <c r="C32" s="42"/>
      <c r="D32" s="43" t="s">
        <v>131</v>
      </c>
      <c r="E32" s="46"/>
      <c r="F32" s="46"/>
      <c r="G32" s="46"/>
      <c r="H32" s="46"/>
      <c r="I32" s="46">
        <v>60</v>
      </c>
      <c r="J32" s="46">
        <v>50</v>
      </c>
      <c r="K32" s="46"/>
      <c r="L32" s="46"/>
      <c r="M32" s="46"/>
      <c r="N32" s="46"/>
      <c r="O32" s="46"/>
      <c r="P32" s="46"/>
      <c r="Q32" s="46"/>
      <c r="R32" s="46"/>
      <c r="S32" s="46">
        <f t="shared" si="1"/>
        <v>60</v>
      </c>
      <c r="T32" s="46">
        <f t="shared" si="1"/>
        <v>50</v>
      </c>
    </row>
    <row r="33" spans="1:20" ht="18.75">
      <c r="A33" s="44"/>
      <c r="B33" s="42"/>
      <c r="C33" s="42"/>
      <c r="D33" s="43" t="s">
        <v>132</v>
      </c>
      <c r="E33" s="46"/>
      <c r="F33" s="46"/>
      <c r="G33" s="46"/>
      <c r="H33" s="46"/>
      <c r="I33" s="46">
        <v>60</v>
      </c>
      <c r="J33" s="46">
        <v>50</v>
      </c>
      <c r="K33" s="46"/>
      <c r="L33" s="46"/>
      <c r="M33" s="46"/>
      <c r="N33" s="46"/>
      <c r="O33" s="46"/>
      <c r="P33" s="46"/>
      <c r="Q33" s="46"/>
      <c r="R33" s="46"/>
      <c r="S33" s="46">
        <f t="shared" si="1"/>
        <v>60</v>
      </c>
      <c r="T33" s="46">
        <f t="shared" si="1"/>
        <v>50</v>
      </c>
    </row>
    <row r="34" spans="1:20" ht="18.75">
      <c r="A34" s="44"/>
      <c r="B34" s="42"/>
      <c r="C34" s="42"/>
      <c r="D34" s="43" t="s">
        <v>186</v>
      </c>
      <c r="E34" s="46"/>
      <c r="F34" s="46"/>
      <c r="G34" s="46"/>
      <c r="H34" s="46"/>
      <c r="I34" s="46">
        <v>15</v>
      </c>
      <c r="J34" s="46">
        <v>15</v>
      </c>
      <c r="K34" s="46"/>
      <c r="L34" s="46"/>
      <c r="M34" s="46"/>
      <c r="N34" s="46"/>
      <c r="O34" s="46"/>
      <c r="P34" s="46"/>
      <c r="Q34" s="46"/>
      <c r="R34" s="46"/>
      <c r="S34" s="46">
        <f t="shared" si="1"/>
        <v>15</v>
      </c>
      <c r="T34" s="46">
        <f t="shared" si="1"/>
        <v>15</v>
      </c>
    </row>
    <row r="35" spans="1:20" ht="18.75">
      <c r="A35" s="44"/>
      <c r="B35" s="42"/>
      <c r="C35" s="42"/>
      <c r="D35" s="43" t="s">
        <v>125</v>
      </c>
      <c r="E35" s="46"/>
      <c r="F35" s="46"/>
      <c r="G35" s="46"/>
      <c r="H35" s="46"/>
      <c r="I35" s="46">
        <v>20</v>
      </c>
      <c r="J35" s="46">
        <v>20</v>
      </c>
      <c r="K35" s="46"/>
      <c r="L35" s="46"/>
      <c r="M35" s="46"/>
      <c r="N35" s="46"/>
      <c r="O35" s="46"/>
      <c r="P35" s="46"/>
      <c r="Q35" s="46"/>
      <c r="R35" s="46"/>
      <c r="S35" s="46">
        <f t="shared" si="1"/>
        <v>20</v>
      </c>
      <c r="T35" s="46">
        <f t="shared" si="1"/>
        <v>20</v>
      </c>
    </row>
    <row r="36" spans="1:20" ht="18.75">
      <c r="A36" s="44"/>
      <c r="B36" s="42"/>
      <c r="C36" s="42"/>
      <c r="D36" s="43" t="s">
        <v>133</v>
      </c>
      <c r="E36" s="46"/>
      <c r="F36" s="46"/>
      <c r="G36" s="46"/>
      <c r="H36" s="46"/>
      <c r="I36" s="46">
        <v>30</v>
      </c>
      <c r="J36" s="46">
        <v>20</v>
      </c>
      <c r="K36" s="46"/>
      <c r="L36" s="46"/>
      <c r="M36" s="46"/>
      <c r="N36" s="46"/>
      <c r="O36" s="46"/>
      <c r="P36" s="46"/>
      <c r="Q36" s="46"/>
      <c r="R36" s="46"/>
      <c r="S36" s="46">
        <f t="shared" si="1"/>
        <v>30</v>
      </c>
      <c r="T36" s="46">
        <f t="shared" si="1"/>
        <v>20</v>
      </c>
    </row>
    <row r="37" spans="1:20" ht="18.75">
      <c r="A37" s="52"/>
      <c r="B37" s="53"/>
      <c r="C37" s="53"/>
      <c r="D37" s="54" t="s">
        <v>134</v>
      </c>
      <c r="E37" s="55"/>
      <c r="F37" s="55"/>
      <c r="G37" s="55"/>
      <c r="H37" s="55"/>
      <c r="I37" s="55">
        <v>50</v>
      </c>
      <c r="J37" s="55">
        <v>70</v>
      </c>
      <c r="K37" s="55"/>
      <c r="L37" s="55"/>
      <c r="M37" s="55"/>
      <c r="N37" s="55"/>
      <c r="O37" s="55"/>
      <c r="P37" s="55"/>
      <c r="Q37" s="55"/>
      <c r="R37" s="55"/>
      <c r="S37" s="55">
        <f t="shared" si="1"/>
        <v>50</v>
      </c>
      <c r="T37" s="55">
        <f t="shared" si="1"/>
        <v>70</v>
      </c>
    </row>
    <row r="38" spans="1:20" ht="18.75">
      <c r="A38" s="40"/>
      <c r="B38" s="41" t="s">
        <v>135</v>
      </c>
      <c r="C38" s="41"/>
      <c r="D38" s="45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>
        <f>+Q39+Q42</f>
        <v>40</v>
      </c>
      <c r="R38" s="47">
        <f>+R39+R42</f>
        <v>10</v>
      </c>
      <c r="S38" s="47">
        <f>+E38+G38+I38+Q38</f>
        <v>40</v>
      </c>
      <c r="T38" s="47">
        <f>+F38+H38+J38+R38</f>
        <v>10</v>
      </c>
    </row>
    <row r="39" spans="1:20" ht="18.75">
      <c r="A39" s="40"/>
      <c r="B39" s="41"/>
      <c r="C39" s="41" t="s">
        <v>110</v>
      </c>
      <c r="D39" s="45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>
        <f>SUM(Q40:Q41)</f>
        <v>20</v>
      </c>
      <c r="R39" s="47">
        <f>SUM(R40:R41)</f>
        <v>10</v>
      </c>
      <c r="S39" s="47">
        <f t="shared" si="1"/>
        <v>20</v>
      </c>
      <c r="T39" s="47">
        <f t="shared" si="1"/>
        <v>10</v>
      </c>
    </row>
    <row r="40" spans="1:20" ht="18.75">
      <c r="A40" s="44"/>
      <c r="B40" s="42"/>
      <c r="C40" s="41"/>
      <c r="D40" s="43" t="s">
        <v>130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>
        <v>10</v>
      </c>
      <c r="R40" s="46">
        <v>10</v>
      </c>
      <c r="S40" s="46">
        <f t="shared" si="1"/>
        <v>10</v>
      </c>
      <c r="T40" s="46"/>
    </row>
    <row r="41" spans="1:20" ht="18.75">
      <c r="A41" s="44"/>
      <c r="B41" s="42"/>
      <c r="C41" s="41"/>
      <c r="D41" s="43" t="s">
        <v>136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>
        <v>10</v>
      </c>
      <c r="R41" s="46"/>
      <c r="S41" s="46">
        <f t="shared" si="1"/>
        <v>10</v>
      </c>
      <c r="T41" s="46"/>
    </row>
    <row r="42" spans="1:20" ht="18.75">
      <c r="A42" s="44"/>
      <c r="B42" s="42"/>
      <c r="C42" s="41" t="s">
        <v>124</v>
      </c>
      <c r="D42" s="43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>
        <f>SUM(Q43:Q44)</f>
        <v>20</v>
      </c>
      <c r="R42" s="47"/>
      <c r="S42" s="47">
        <f>+E42+G42+I42+Q42</f>
        <v>20</v>
      </c>
      <c r="T42" s="47"/>
    </row>
    <row r="43" spans="1:20" ht="18.75">
      <c r="A43" s="44"/>
      <c r="B43" s="42"/>
      <c r="C43" s="41"/>
      <c r="D43" s="43" t="s">
        <v>186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>
        <v>10</v>
      </c>
      <c r="R43" s="46"/>
      <c r="S43" s="46">
        <f>+E43+G43+I43+Q43</f>
        <v>10</v>
      </c>
      <c r="T43" s="46"/>
    </row>
    <row r="44" spans="1:20" ht="18.75">
      <c r="A44" s="44"/>
      <c r="B44" s="42"/>
      <c r="C44" s="41"/>
      <c r="D44" s="43" t="s">
        <v>125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>
        <v>10</v>
      </c>
      <c r="R44" s="46"/>
      <c r="S44" s="46">
        <f>+E44+G44+I44+Q44</f>
        <v>10</v>
      </c>
      <c r="T44" s="46"/>
    </row>
    <row r="45" spans="1:20" ht="18.75">
      <c r="A45" s="106" t="s">
        <v>26</v>
      </c>
      <c r="B45" s="107"/>
      <c r="C45" s="107"/>
      <c r="D45" s="111"/>
      <c r="E45" s="112">
        <f>+E46</f>
        <v>935</v>
      </c>
      <c r="F45" s="112">
        <f>+F46</f>
        <v>935</v>
      </c>
      <c r="G45" s="112"/>
      <c r="H45" s="112"/>
      <c r="I45" s="112">
        <f>+I69</f>
        <v>25</v>
      </c>
      <c r="J45" s="112">
        <f>+J69</f>
        <v>25</v>
      </c>
      <c r="K45" s="112">
        <f aca="true" t="shared" si="2" ref="K45:P45">+K46</f>
        <v>0</v>
      </c>
      <c r="L45" s="112">
        <f t="shared" si="2"/>
        <v>0</v>
      </c>
      <c r="M45" s="112">
        <f t="shared" si="2"/>
        <v>0</v>
      </c>
      <c r="N45" s="112">
        <f t="shared" si="2"/>
        <v>0</v>
      </c>
      <c r="O45" s="112">
        <f t="shared" si="2"/>
        <v>0</v>
      </c>
      <c r="P45" s="112">
        <f t="shared" si="2"/>
        <v>0</v>
      </c>
      <c r="Q45" s="112">
        <f>+Q73</f>
        <v>10</v>
      </c>
      <c r="R45" s="112">
        <f>+R73</f>
        <v>10</v>
      </c>
      <c r="S45" s="112">
        <f aca="true" t="shared" si="3" ref="S45:T75">+E45+G45+I45+Q45</f>
        <v>970</v>
      </c>
      <c r="T45" s="112">
        <f t="shared" si="3"/>
        <v>970</v>
      </c>
    </row>
    <row r="46" spans="1:20" ht="18.75">
      <c r="A46" s="40"/>
      <c r="B46" s="41" t="s">
        <v>111</v>
      </c>
      <c r="C46" s="41"/>
      <c r="D46" s="45"/>
      <c r="E46" s="47">
        <f>+E47</f>
        <v>935</v>
      </c>
      <c r="F46" s="47">
        <f>+F47</f>
        <v>935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>
        <f t="shared" si="3"/>
        <v>935</v>
      </c>
      <c r="T46" s="47">
        <f t="shared" si="3"/>
        <v>935</v>
      </c>
    </row>
    <row r="47" spans="1:20" ht="18.75">
      <c r="A47" s="40"/>
      <c r="B47" s="41"/>
      <c r="C47" s="41" t="s">
        <v>110</v>
      </c>
      <c r="D47" s="45"/>
      <c r="E47" s="47">
        <f>SUM(E48:E68)</f>
        <v>935</v>
      </c>
      <c r="F47" s="47">
        <f>SUM(F48:F68)</f>
        <v>935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>
        <f t="shared" si="3"/>
        <v>935</v>
      </c>
      <c r="T47" s="47">
        <f t="shared" si="3"/>
        <v>935</v>
      </c>
    </row>
    <row r="48" spans="1:20" ht="18.75">
      <c r="A48" s="44"/>
      <c r="B48" s="42"/>
      <c r="C48" s="41"/>
      <c r="D48" s="43" t="s">
        <v>137</v>
      </c>
      <c r="E48" s="46">
        <v>50</v>
      </c>
      <c r="F48" s="46">
        <v>50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>
        <f t="shared" si="3"/>
        <v>50</v>
      </c>
      <c r="T48" s="46">
        <f t="shared" si="3"/>
        <v>50</v>
      </c>
    </row>
    <row r="49" spans="1:20" ht="18.75">
      <c r="A49" s="52"/>
      <c r="B49" s="53"/>
      <c r="C49" s="58"/>
      <c r="D49" s="54" t="s">
        <v>138</v>
      </c>
      <c r="E49" s="55">
        <v>50</v>
      </c>
      <c r="F49" s="55">
        <v>50</v>
      </c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46">
        <f>+E49+G49+I49+Q49</f>
        <v>50</v>
      </c>
      <c r="T49" s="46">
        <f>+F49+H49+J49+R49</f>
        <v>50</v>
      </c>
    </row>
    <row r="50" spans="1:20" ht="18.75">
      <c r="A50" s="44"/>
      <c r="B50" s="42"/>
      <c r="C50" s="41"/>
      <c r="D50" s="43" t="s">
        <v>139</v>
      </c>
      <c r="E50" s="46">
        <v>50</v>
      </c>
      <c r="F50" s="46">
        <v>50</v>
      </c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>
        <f t="shared" si="3"/>
        <v>50</v>
      </c>
      <c r="T50" s="46">
        <f t="shared" si="3"/>
        <v>50</v>
      </c>
    </row>
    <row r="51" spans="1:20" ht="18.75">
      <c r="A51" s="44"/>
      <c r="B51" s="42"/>
      <c r="C51" s="41"/>
      <c r="D51" s="43" t="s">
        <v>140</v>
      </c>
      <c r="E51" s="46">
        <v>50</v>
      </c>
      <c r="F51" s="46">
        <v>50</v>
      </c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>
        <f t="shared" si="3"/>
        <v>50</v>
      </c>
      <c r="T51" s="46">
        <f t="shared" si="3"/>
        <v>50</v>
      </c>
    </row>
    <row r="52" spans="1:20" ht="18.75">
      <c r="A52" s="44"/>
      <c r="B52" s="42"/>
      <c r="C52" s="41"/>
      <c r="D52" s="43" t="s">
        <v>141</v>
      </c>
      <c r="E52" s="46">
        <v>40</v>
      </c>
      <c r="F52" s="46">
        <v>40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>
        <f t="shared" si="3"/>
        <v>40</v>
      </c>
      <c r="T52" s="46">
        <f t="shared" si="3"/>
        <v>40</v>
      </c>
    </row>
    <row r="53" spans="1:20" ht="18.75">
      <c r="A53" s="44"/>
      <c r="B53" s="42"/>
      <c r="C53" s="41"/>
      <c r="D53" s="43" t="s">
        <v>142</v>
      </c>
      <c r="E53" s="46">
        <v>35</v>
      </c>
      <c r="F53" s="46">
        <v>35</v>
      </c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>
        <f t="shared" si="3"/>
        <v>35</v>
      </c>
      <c r="T53" s="46">
        <f t="shared" si="3"/>
        <v>35</v>
      </c>
    </row>
    <row r="54" spans="1:20" ht="18.75">
      <c r="A54" s="44"/>
      <c r="B54" s="42"/>
      <c r="C54" s="41"/>
      <c r="D54" s="43" t="s">
        <v>83</v>
      </c>
      <c r="E54" s="46">
        <v>40</v>
      </c>
      <c r="F54" s="46">
        <v>40</v>
      </c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>
        <f t="shared" si="3"/>
        <v>40</v>
      </c>
      <c r="T54" s="46">
        <f t="shared" si="3"/>
        <v>40</v>
      </c>
    </row>
    <row r="55" spans="1:20" ht="18.75">
      <c r="A55" s="44"/>
      <c r="B55" s="42"/>
      <c r="C55" s="41"/>
      <c r="D55" s="43" t="s">
        <v>84</v>
      </c>
      <c r="E55" s="46">
        <v>40</v>
      </c>
      <c r="F55" s="46">
        <v>40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>
        <f t="shared" si="3"/>
        <v>40</v>
      </c>
      <c r="T55" s="46">
        <f t="shared" si="3"/>
        <v>40</v>
      </c>
    </row>
    <row r="56" spans="1:20" ht="18.75">
      <c r="A56" s="44"/>
      <c r="B56" s="42"/>
      <c r="C56" s="41"/>
      <c r="D56" s="43" t="s">
        <v>143</v>
      </c>
      <c r="E56" s="46">
        <v>50</v>
      </c>
      <c r="F56" s="46">
        <v>50</v>
      </c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>
        <f t="shared" si="3"/>
        <v>50</v>
      </c>
      <c r="T56" s="46">
        <f t="shared" si="3"/>
        <v>50</v>
      </c>
    </row>
    <row r="57" spans="1:20" ht="18.75">
      <c r="A57" s="44"/>
      <c r="B57" s="42"/>
      <c r="C57" s="41"/>
      <c r="D57" s="43" t="s">
        <v>144</v>
      </c>
      <c r="E57" s="46">
        <v>50</v>
      </c>
      <c r="F57" s="46">
        <v>50</v>
      </c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>
        <f t="shared" si="3"/>
        <v>50</v>
      </c>
      <c r="T57" s="46">
        <f t="shared" si="3"/>
        <v>50</v>
      </c>
    </row>
    <row r="58" spans="1:20" ht="18.75">
      <c r="A58" s="44"/>
      <c r="B58" s="42"/>
      <c r="C58" s="41"/>
      <c r="D58" s="43" t="s">
        <v>145</v>
      </c>
      <c r="E58" s="46">
        <v>50</v>
      </c>
      <c r="F58" s="46">
        <v>50</v>
      </c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>
        <f t="shared" si="3"/>
        <v>50</v>
      </c>
      <c r="T58" s="46">
        <f t="shared" si="3"/>
        <v>50</v>
      </c>
    </row>
    <row r="59" spans="1:20" ht="18.75">
      <c r="A59" s="44"/>
      <c r="B59" s="42"/>
      <c r="C59" s="41"/>
      <c r="D59" s="43" t="s">
        <v>146</v>
      </c>
      <c r="E59" s="46">
        <v>30</v>
      </c>
      <c r="F59" s="46">
        <v>30</v>
      </c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>
        <f t="shared" si="3"/>
        <v>30</v>
      </c>
      <c r="T59" s="46">
        <f t="shared" si="3"/>
        <v>30</v>
      </c>
    </row>
    <row r="60" spans="1:20" ht="18.75">
      <c r="A60" s="52"/>
      <c r="B60" s="53"/>
      <c r="C60" s="58"/>
      <c r="D60" s="54" t="s">
        <v>147</v>
      </c>
      <c r="E60" s="55">
        <v>50</v>
      </c>
      <c r="F60" s="55">
        <v>50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>
        <f t="shared" si="3"/>
        <v>50</v>
      </c>
      <c r="T60" s="55">
        <f t="shared" si="3"/>
        <v>50</v>
      </c>
    </row>
    <row r="61" spans="1:20" ht="18.75">
      <c r="A61" s="44"/>
      <c r="B61" s="42"/>
      <c r="C61" s="41"/>
      <c r="D61" s="43" t="s">
        <v>148</v>
      </c>
      <c r="E61" s="46">
        <v>50</v>
      </c>
      <c r="F61" s="46">
        <v>50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>
        <f t="shared" si="3"/>
        <v>50</v>
      </c>
      <c r="T61" s="46">
        <f t="shared" si="3"/>
        <v>50</v>
      </c>
    </row>
    <row r="62" spans="1:20" ht="18.75">
      <c r="A62" s="44"/>
      <c r="B62" s="42"/>
      <c r="C62" s="41"/>
      <c r="D62" s="43" t="s">
        <v>224</v>
      </c>
      <c r="E62" s="46">
        <v>50</v>
      </c>
      <c r="F62" s="46">
        <v>50</v>
      </c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>
        <f t="shared" si="3"/>
        <v>50</v>
      </c>
      <c r="T62" s="46">
        <f t="shared" si="3"/>
        <v>50</v>
      </c>
    </row>
    <row r="63" spans="1:20" ht="18.75">
      <c r="A63" s="44"/>
      <c r="B63" s="42"/>
      <c r="C63" s="41"/>
      <c r="D63" s="43" t="s">
        <v>149</v>
      </c>
      <c r="E63" s="46">
        <v>50</v>
      </c>
      <c r="F63" s="46">
        <v>50</v>
      </c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>
        <f t="shared" si="3"/>
        <v>50</v>
      </c>
      <c r="T63" s="46">
        <f t="shared" si="3"/>
        <v>50</v>
      </c>
    </row>
    <row r="64" spans="1:20" ht="18.75">
      <c r="A64" s="19"/>
      <c r="B64" s="30"/>
      <c r="C64" s="59"/>
      <c r="D64" s="18" t="s">
        <v>217</v>
      </c>
      <c r="E64" s="57">
        <v>50</v>
      </c>
      <c r="F64" s="57">
        <v>50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>
        <f>+E64+G64+I64+Q64</f>
        <v>50</v>
      </c>
      <c r="T64" s="57">
        <f>+F64+H64+J64+R64</f>
        <v>50</v>
      </c>
    </row>
    <row r="65" spans="1:20" ht="18.75">
      <c r="A65" s="19"/>
      <c r="B65" s="30"/>
      <c r="C65" s="59"/>
      <c r="D65" s="18" t="s">
        <v>218</v>
      </c>
      <c r="E65" s="57">
        <v>50</v>
      </c>
      <c r="F65" s="57">
        <v>50</v>
      </c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>
        <f>+E65+G65+I65+Q65</f>
        <v>50</v>
      </c>
      <c r="T65" s="57">
        <f>+F65+H65+J65+R65</f>
        <v>50</v>
      </c>
    </row>
    <row r="66" spans="1:20" ht="18.75">
      <c r="A66" s="44"/>
      <c r="B66" s="42"/>
      <c r="C66" s="42"/>
      <c r="D66" s="43" t="s">
        <v>118</v>
      </c>
      <c r="E66" s="46">
        <v>50</v>
      </c>
      <c r="F66" s="46">
        <v>50</v>
      </c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>
        <f t="shared" si="3"/>
        <v>50</v>
      </c>
      <c r="T66" s="46">
        <f t="shared" si="3"/>
        <v>50</v>
      </c>
    </row>
    <row r="67" spans="1:20" ht="18.75">
      <c r="A67" s="44"/>
      <c r="B67" s="42"/>
      <c r="C67" s="42"/>
      <c r="D67" s="43" t="s">
        <v>190</v>
      </c>
      <c r="E67" s="46">
        <v>25</v>
      </c>
      <c r="F67" s="46">
        <v>25</v>
      </c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>
        <f t="shared" si="3"/>
        <v>25</v>
      </c>
      <c r="T67" s="46">
        <f t="shared" si="3"/>
        <v>25</v>
      </c>
    </row>
    <row r="68" spans="1:20" ht="18.75">
      <c r="A68" s="19"/>
      <c r="B68" s="30"/>
      <c r="C68" s="30"/>
      <c r="D68" s="18" t="s">
        <v>191</v>
      </c>
      <c r="E68" s="57">
        <v>25</v>
      </c>
      <c r="F68" s="57">
        <v>25</v>
      </c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>
        <f t="shared" si="3"/>
        <v>25</v>
      </c>
      <c r="T68" s="57">
        <f t="shared" si="3"/>
        <v>25</v>
      </c>
    </row>
    <row r="69" spans="1:20" ht="18.75">
      <c r="A69" s="40"/>
      <c r="B69" s="41" t="s">
        <v>128</v>
      </c>
      <c r="C69" s="41"/>
      <c r="D69" s="45"/>
      <c r="E69" s="47"/>
      <c r="F69" s="47"/>
      <c r="G69" s="47"/>
      <c r="H69" s="47"/>
      <c r="I69" s="47">
        <f>+I70</f>
        <v>25</v>
      </c>
      <c r="J69" s="47">
        <f>+J70</f>
        <v>25</v>
      </c>
      <c r="K69" s="47"/>
      <c r="L69" s="47"/>
      <c r="M69" s="47"/>
      <c r="N69" s="47"/>
      <c r="O69" s="47"/>
      <c r="P69" s="47"/>
      <c r="Q69" s="47"/>
      <c r="R69" s="47"/>
      <c r="S69" s="47">
        <f t="shared" si="3"/>
        <v>25</v>
      </c>
      <c r="T69" s="47">
        <f t="shared" si="3"/>
        <v>25</v>
      </c>
    </row>
    <row r="70" spans="1:20" ht="18.75">
      <c r="A70" s="40"/>
      <c r="B70" s="41"/>
      <c r="C70" s="41" t="s">
        <v>110</v>
      </c>
      <c r="D70" s="45"/>
      <c r="E70" s="47"/>
      <c r="F70" s="47"/>
      <c r="G70" s="47"/>
      <c r="H70" s="47"/>
      <c r="I70" s="47">
        <f>SUM(I71:I72)</f>
        <v>25</v>
      </c>
      <c r="J70" s="47">
        <f>SUM(J71:J72)</f>
        <v>25</v>
      </c>
      <c r="K70" s="47"/>
      <c r="L70" s="47"/>
      <c r="M70" s="47"/>
      <c r="N70" s="47"/>
      <c r="O70" s="47"/>
      <c r="P70" s="47"/>
      <c r="Q70" s="47"/>
      <c r="R70" s="47"/>
      <c r="S70" s="47">
        <f t="shared" si="3"/>
        <v>25</v>
      </c>
      <c r="T70" s="47">
        <f t="shared" si="3"/>
        <v>25</v>
      </c>
    </row>
    <row r="71" spans="1:20" ht="18.75">
      <c r="A71" s="44"/>
      <c r="B71" s="42"/>
      <c r="C71" s="41"/>
      <c r="D71" s="43" t="s">
        <v>150</v>
      </c>
      <c r="E71" s="46"/>
      <c r="F71" s="46"/>
      <c r="G71" s="46"/>
      <c r="H71" s="46"/>
      <c r="I71" s="46">
        <v>10</v>
      </c>
      <c r="J71" s="46">
        <v>10</v>
      </c>
      <c r="K71" s="46"/>
      <c r="L71" s="46"/>
      <c r="M71" s="46"/>
      <c r="N71" s="46"/>
      <c r="O71" s="46"/>
      <c r="P71" s="46"/>
      <c r="Q71" s="46"/>
      <c r="R71" s="46"/>
      <c r="S71" s="46">
        <f t="shared" si="3"/>
        <v>10</v>
      </c>
      <c r="T71" s="46">
        <f t="shared" si="3"/>
        <v>10</v>
      </c>
    </row>
    <row r="72" spans="1:20" ht="18.75">
      <c r="A72" s="52"/>
      <c r="B72" s="53"/>
      <c r="C72" s="58"/>
      <c r="D72" s="54" t="s">
        <v>117</v>
      </c>
      <c r="E72" s="55"/>
      <c r="F72" s="55"/>
      <c r="G72" s="55"/>
      <c r="H72" s="55"/>
      <c r="I72" s="55">
        <v>15</v>
      </c>
      <c r="J72" s="55">
        <v>15</v>
      </c>
      <c r="K72" s="55"/>
      <c r="L72" s="55"/>
      <c r="M72" s="55"/>
      <c r="N72" s="55"/>
      <c r="O72" s="55"/>
      <c r="P72" s="55"/>
      <c r="Q72" s="55"/>
      <c r="R72" s="55"/>
      <c r="S72" s="55">
        <f t="shared" si="3"/>
        <v>15</v>
      </c>
      <c r="T72" s="55">
        <f t="shared" si="3"/>
        <v>15</v>
      </c>
    </row>
    <row r="73" spans="1:20" ht="18.75">
      <c r="A73" s="40"/>
      <c r="B73" s="41" t="s">
        <v>135</v>
      </c>
      <c r="C73" s="41"/>
      <c r="D73" s="45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>
        <f>+Q74</f>
        <v>10</v>
      </c>
      <c r="R73" s="47">
        <f>+R74</f>
        <v>10</v>
      </c>
      <c r="S73" s="47">
        <f t="shared" si="3"/>
        <v>10</v>
      </c>
      <c r="T73" s="47">
        <f t="shared" si="3"/>
        <v>10</v>
      </c>
    </row>
    <row r="74" spans="1:20" ht="18.75">
      <c r="A74" s="40"/>
      <c r="B74" s="41"/>
      <c r="C74" s="41" t="s">
        <v>110</v>
      </c>
      <c r="D74" s="45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>
        <f>+Q75</f>
        <v>10</v>
      </c>
      <c r="R74" s="47">
        <f>+R75</f>
        <v>10</v>
      </c>
      <c r="S74" s="47">
        <f t="shared" si="3"/>
        <v>10</v>
      </c>
      <c r="T74" s="47">
        <f t="shared" si="3"/>
        <v>10</v>
      </c>
    </row>
    <row r="75" spans="1:20" ht="18.75">
      <c r="A75" s="44"/>
      <c r="B75" s="42"/>
      <c r="C75" s="42"/>
      <c r="D75" s="43" t="s">
        <v>117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>
        <v>10</v>
      </c>
      <c r="R75" s="46">
        <v>10</v>
      </c>
      <c r="S75" s="46">
        <f t="shared" si="3"/>
        <v>10</v>
      </c>
      <c r="T75" s="46">
        <f t="shared" si="3"/>
        <v>10</v>
      </c>
    </row>
    <row r="76" spans="1:20" ht="18.75">
      <c r="A76" s="106" t="s">
        <v>36</v>
      </c>
      <c r="B76" s="107"/>
      <c r="C76" s="107"/>
      <c r="D76" s="111"/>
      <c r="E76" s="112">
        <f>+E77</f>
        <v>655</v>
      </c>
      <c r="F76" s="112">
        <f>+F77</f>
        <v>410</v>
      </c>
      <c r="G76" s="112"/>
      <c r="H76" s="112"/>
      <c r="I76" s="112">
        <f>+I89</f>
        <v>95</v>
      </c>
      <c r="J76" s="112">
        <f>+J89</f>
        <v>70</v>
      </c>
      <c r="K76" s="112"/>
      <c r="L76" s="112"/>
      <c r="M76" s="112"/>
      <c r="N76" s="112"/>
      <c r="O76" s="112"/>
      <c r="P76" s="112"/>
      <c r="Q76" s="112">
        <f>+Q100</f>
        <v>9</v>
      </c>
      <c r="R76" s="112">
        <f>+R100</f>
        <v>7</v>
      </c>
      <c r="S76" s="112">
        <f aca="true" t="shared" si="4" ref="S76:T103">+E76+G76+I76+Q76</f>
        <v>759</v>
      </c>
      <c r="T76" s="112">
        <f t="shared" si="4"/>
        <v>487</v>
      </c>
    </row>
    <row r="77" spans="1:20" ht="18.75">
      <c r="A77" s="40"/>
      <c r="B77" s="41" t="s">
        <v>111</v>
      </c>
      <c r="C77" s="41"/>
      <c r="D77" s="45"/>
      <c r="E77" s="47">
        <f>+E78</f>
        <v>655</v>
      </c>
      <c r="F77" s="47">
        <f>+F78</f>
        <v>410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>
        <f t="shared" si="4"/>
        <v>655</v>
      </c>
      <c r="T77" s="47">
        <f t="shared" si="4"/>
        <v>410</v>
      </c>
    </row>
    <row r="78" spans="1:20" ht="18.75">
      <c r="A78" s="40"/>
      <c r="B78" s="41"/>
      <c r="C78" s="41" t="s">
        <v>110</v>
      </c>
      <c r="D78" s="45"/>
      <c r="E78" s="47">
        <f>SUM(E79:E88)</f>
        <v>655</v>
      </c>
      <c r="F78" s="47">
        <f>SUM(F79:F88)</f>
        <v>410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>
        <f t="shared" si="4"/>
        <v>655</v>
      </c>
      <c r="T78" s="47">
        <f t="shared" si="4"/>
        <v>410</v>
      </c>
    </row>
    <row r="79" spans="1:20" ht="18.75">
      <c r="A79" s="44"/>
      <c r="B79" s="42"/>
      <c r="C79" s="42"/>
      <c r="D79" s="43" t="s">
        <v>151</v>
      </c>
      <c r="E79" s="46">
        <v>55</v>
      </c>
      <c r="F79" s="46">
        <v>40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>
        <f t="shared" si="4"/>
        <v>55</v>
      </c>
      <c r="T79" s="46">
        <f t="shared" si="4"/>
        <v>40</v>
      </c>
    </row>
    <row r="80" spans="1:20" ht="18.75">
      <c r="A80" s="44"/>
      <c r="B80" s="42"/>
      <c r="C80" s="42"/>
      <c r="D80" s="43" t="s">
        <v>152</v>
      </c>
      <c r="E80" s="46">
        <v>90</v>
      </c>
      <c r="F80" s="46">
        <v>40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>
        <f t="shared" si="4"/>
        <v>90</v>
      </c>
      <c r="T80" s="46">
        <f t="shared" si="4"/>
        <v>40</v>
      </c>
    </row>
    <row r="81" spans="1:20" ht="18.75">
      <c r="A81" s="44"/>
      <c r="B81" s="42"/>
      <c r="C81" s="42"/>
      <c r="D81" s="43" t="s">
        <v>153</v>
      </c>
      <c r="E81" s="46">
        <v>90</v>
      </c>
      <c r="F81" s="46">
        <v>40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>
        <f t="shared" si="4"/>
        <v>90</v>
      </c>
      <c r="T81" s="46">
        <f t="shared" si="4"/>
        <v>40</v>
      </c>
    </row>
    <row r="82" spans="1:20" ht="18.75">
      <c r="A82" s="44"/>
      <c r="B82" s="42"/>
      <c r="C82" s="42"/>
      <c r="D82" s="43" t="s">
        <v>154</v>
      </c>
      <c r="E82" s="46">
        <v>100</v>
      </c>
      <c r="F82" s="46">
        <v>40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>
        <f t="shared" si="4"/>
        <v>100</v>
      </c>
      <c r="T82" s="46">
        <f t="shared" si="4"/>
        <v>40</v>
      </c>
    </row>
    <row r="83" spans="1:20" ht="18.75">
      <c r="A83" s="44"/>
      <c r="B83" s="42"/>
      <c r="C83" s="42"/>
      <c r="D83" s="43" t="s">
        <v>155</v>
      </c>
      <c r="E83" s="46">
        <v>50</v>
      </c>
      <c r="F83" s="46">
        <v>50</v>
      </c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>
        <f t="shared" si="4"/>
        <v>50</v>
      </c>
      <c r="T83" s="46">
        <f t="shared" si="4"/>
        <v>50</v>
      </c>
    </row>
    <row r="84" spans="1:20" ht="18.75">
      <c r="A84" s="44"/>
      <c r="B84" s="42"/>
      <c r="C84" s="42"/>
      <c r="D84" s="43" t="s">
        <v>156</v>
      </c>
      <c r="E84" s="46">
        <v>50</v>
      </c>
      <c r="F84" s="46">
        <v>50</v>
      </c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>
        <f t="shared" si="4"/>
        <v>50</v>
      </c>
      <c r="T84" s="46">
        <f t="shared" si="4"/>
        <v>50</v>
      </c>
    </row>
    <row r="85" spans="1:20" ht="18.75">
      <c r="A85" s="44"/>
      <c r="B85" s="42"/>
      <c r="C85" s="42"/>
      <c r="D85" s="43" t="s">
        <v>157</v>
      </c>
      <c r="E85" s="46">
        <v>60</v>
      </c>
      <c r="F85" s="46">
        <v>40</v>
      </c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>
        <f t="shared" si="4"/>
        <v>60</v>
      </c>
      <c r="T85" s="46">
        <f t="shared" si="4"/>
        <v>40</v>
      </c>
    </row>
    <row r="86" spans="1:20" ht="18.75">
      <c r="A86" s="44"/>
      <c r="B86" s="42"/>
      <c r="C86" s="42"/>
      <c r="D86" s="43" t="s">
        <v>232</v>
      </c>
      <c r="E86" s="46">
        <v>50</v>
      </c>
      <c r="F86" s="46">
        <v>40</v>
      </c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>
        <f t="shared" si="4"/>
        <v>50</v>
      </c>
      <c r="T86" s="46">
        <f t="shared" si="4"/>
        <v>40</v>
      </c>
    </row>
    <row r="87" spans="1:20" ht="18.75">
      <c r="A87" s="44"/>
      <c r="B87" s="42"/>
      <c r="C87" s="42"/>
      <c r="D87" s="43" t="s">
        <v>116</v>
      </c>
      <c r="E87" s="46">
        <v>50</v>
      </c>
      <c r="F87" s="46">
        <v>40</v>
      </c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>
        <f t="shared" si="4"/>
        <v>50</v>
      </c>
      <c r="T87" s="46">
        <f t="shared" si="4"/>
        <v>40</v>
      </c>
    </row>
    <row r="88" spans="1:20" ht="18.75">
      <c r="A88" s="52"/>
      <c r="B88" s="53"/>
      <c r="C88" s="53"/>
      <c r="D88" s="54" t="s">
        <v>159</v>
      </c>
      <c r="E88" s="55">
        <v>60</v>
      </c>
      <c r="F88" s="55">
        <v>30</v>
      </c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>
        <f t="shared" si="4"/>
        <v>60</v>
      </c>
      <c r="T88" s="55">
        <f t="shared" si="4"/>
        <v>30</v>
      </c>
    </row>
    <row r="89" spans="1:20" ht="18.75">
      <c r="A89" s="40"/>
      <c r="B89" s="41" t="s">
        <v>128</v>
      </c>
      <c r="C89" s="41"/>
      <c r="D89" s="45"/>
      <c r="E89" s="47"/>
      <c r="F89" s="47"/>
      <c r="G89" s="47"/>
      <c r="H89" s="47"/>
      <c r="I89" s="47">
        <f>+I90</f>
        <v>95</v>
      </c>
      <c r="J89" s="47">
        <f>+J90</f>
        <v>70</v>
      </c>
      <c r="K89" s="47"/>
      <c r="L89" s="47"/>
      <c r="M89" s="47"/>
      <c r="N89" s="47"/>
      <c r="O89" s="47"/>
      <c r="P89" s="47"/>
      <c r="Q89" s="47"/>
      <c r="R89" s="47"/>
      <c r="S89" s="47">
        <f t="shared" si="4"/>
        <v>95</v>
      </c>
      <c r="T89" s="47">
        <f t="shared" si="4"/>
        <v>70</v>
      </c>
    </row>
    <row r="90" spans="1:20" ht="18.75">
      <c r="A90" s="40"/>
      <c r="B90" s="41"/>
      <c r="C90" s="41" t="s">
        <v>110</v>
      </c>
      <c r="D90" s="45"/>
      <c r="E90" s="47"/>
      <c r="F90" s="47"/>
      <c r="G90" s="47"/>
      <c r="H90" s="47"/>
      <c r="I90" s="47">
        <f>SUM(I91:I99)</f>
        <v>95</v>
      </c>
      <c r="J90" s="47">
        <f>SUM(J91:J99)</f>
        <v>70</v>
      </c>
      <c r="K90" s="47"/>
      <c r="L90" s="47"/>
      <c r="M90" s="47"/>
      <c r="N90" s="47"/>
      <c r="O90" s="47"/>
      <c r="P90" s="47"/>
      <c r="Q90" s="47"/>
      <c r="R90" s="47"/>
      <c r="S90" s="47">
        <f t="shared" si="4"/>
        <v>95</v>
      </c>
      <c r="T90" s="47">
        <f t="shared" si="4"/>
        <v>70</v>
      </c>
    </row>
    <row r="91" spans="1:20" ht="18.75">
      <c r="A91" s="40"/>
      <c r="B91" s="41"/>
      <c r="C91" s="41"/>
      <c r="D91" s="43" t="s">
        <v>155</v>
      </c>
      <c r="E91" s="47"/>
      <c r="F91" s="47"/>
      <c r="G91" s="47"/>
      <c r="H91" s="47"/>
      <c r="I91" s="46">
        <v>10</v>
      </c>
      <c r="J91" s="46">
        <v>10</v>
      </c>
      <c r="K91" s="47"/>
      <c r="L91" s="47"/>
      <c r="M91" s="47"/>
      <c r="N91" s="47"/>
      <c r="O91" s="47"/>
      <c r="P91" s="47"/>
      <c r="Q91" s="47"/>
      <c r="R91" s="47"/>
      <c r="S91" s="46">
        <f t="shared" si="4"/>
        <v>10</v>
      </c>
      <c r="T91" s="46">
        <f t="shared" si="4"/>
        <v>10</v>
      </c>
    </row>
    <row r="92" spans="1:20" ht="18.75">
      <c r="A92" s="44"/>
      <c r="B92" s="42"/>
      <c r="C92" s="42"/>
      <c r="D92" s="43" t="s">
        <v>161</v>
      </c>
      <c r="E92" s="46"/>
      <c r="F92" s="46"/>
      <c r="G92" s="46"/>
      <c r="H92" s="46"/>
      <c r="I92" s="46">
        <v>10</v>
      </c>
      <c r="J92" s="46">
        <v>10</v>
      </c>
      <c r="K92" s="46"/>
      <c r="L92" s="46"/>
      <c r="M92" s="46"/>
      <c r="N92" s="46"/>
      <c r="O92" s="46"/>
      <c r="P92" s="46"/>
      <c r="Q92" s="46"/>
      <c r="R92" s="46"/>
      <c r="S92" s="46">
        <f t="shared" si="4"/>
        <v>10</v>
      </c>
      <c r="T92" s="46">
        <f t="shared" si="4"/>
        <v>10</v>
      </c>
    </row>
    <row r="93" spans="1:20" ht="18.75">
      <c r="A93" s="44"/>
      <c r="B93" s="42"/>
      <c r="C93" s="42"/>
      <c r="D93" s="43" t="s">
        <v>162</v>
      </c>
      <c r="E93" s="46"/>
      <c r="F93" s="46"/>
      <c r="G93" s="46"/>
      <c r="H93" s="46"/>
      <c r="I93" s="46">
        <v>10</v>
      </c>
      <c r="J93" s="46"/>
      <c r="K93" s="46"/>
      <c r="L93" s="46"/>
      <c r="M93" s="46"/>
      <c r="N93" s="46"/>
      <c r="O93" s="46"/>
      <c r="P93" s="46"/>
      <c r="Q93" s="46"/>
      <c r="R93" s="46"/>
      <c r="S93" s="46">
        <f t="shared" si="4"/>
        <v>10</v>
      </c>
      <c r="T93" s="46"/>
    </row>
    <row r="94" spans="1:20" ht="18.75">
      <c r="A94" s="44"/>
      <c r="B94" s="42"/>
      <c r="C94" s="42"/>
      <c r="D94" s="43" t="s">
        <v>163</v>
      </c>
      <c r="E94" s="46"/>
      <c r="F94" s="46"/>
      <c r="G94" s="46"/>
      <c r="H94" s="46"/>
      <c r="I94" s="46">
        <v>10</v>
      </c>
      <c r="J94" s="46">
        <v>5</v>
      </c>
      <c r="K94" s="46"/>
      <c r="L94" s="46"/>
      <c r="M94" s="46"/>
      <c r="N94" s="46"/>
      <c r="O94" s="46"/>
      <c r="P94" s="46"/>
      <c r="Q94" s="46"/>
      <c r="R94" s="46"/>
      <c r="S94" s="46">
        <f t="shared" si="4"/>
        <v>10</v>
      </c>
      <c r="T94" s="46">
        <f t="shared" si="4"/>
        <v>5</v>
      </c>
    </row>
    <row r="95" spans="1:20" ht="18.75">
      <c r="A95" s="44"/>
      <c r="B95" s="42"/>
      <c r="C95" s="42"/>
      <c r="D95" s="43" t="s">
        <v>164</v>
      </c>
      <c r="E95" s="46"/>
      <c r="F95" s="46"/>
      <c r="G95" s="46"/>
      <c r="H95" s="46"/>
      <c r="I95" s="46">
        <v>10</v>
      </c>
      <c r="J95" s="46">
        <v>10</v>
      </c>
      <c r="K95" s="46"/>
      <c r="L95" s="46"/>
      <c r="M95" s="46"/>
      <c r="N95" s="46"/>
      <c r="O95" s="46"/>
      <c r="P95" s="46"/>
      <c r="Q95" s="46"/>
      <c r="R95" s="46"/>
      <c r="S95" s="46">
        <f t="shared" si="4"/>
        <v>10</v>
      </c>
      <c r="T95" s="46">
        <f t="shared" si="4"/>
        <v>10</v>
      </c>
    </row>
    <row r="96" spans="1:20" ht="18.75">
      <c r="A96" s="44"/>
      <c r="B96" s="42"/>
      <c r="C96" s="42"/>
      <c r="D96" s="43" t="s">
        <v>165</v>
      </c>
      <c r="E96" s="46"/>
      <c r="F96" s="46"/>
      <c r="G96" s="46"/>
      <c r="H96" s="46"/>
      <c r="I96" s="46">
        <v>10</v>
      </c>
      <c r="J96" s="46">
        <v>10</v>
      </c>
      <c r="K96" s="46"/>
      <c r="L96" s="46"/>
      <c r="M96" s="46"/>
      <c r="N96" s="46"/>
      <c r="O96" s="46"/>
      <c r="P96" s="46"/>
      <c r="Q96" s="46"/>
      <c r="R96" s="46"/>
      <c r="S96" s="46">
        <f t="shared" si="4"/>
        <v>10</v>
      </c>
      <c r="T96" s="46">
        <f t="shared" si="4"/>
        <v>10</v>
      </c>
    </row>
    <row r="97" spans="1:20" ht="18.75">
      <c r="A97" s="44"/>
      <c r="B97" s="42"/>
      <c r="C97" s="42"/>
      <c r="D97" s="43" t="s">
        <v>166</v>
      </c>
      <c r="E97" s="46"/>
      <c r="F97" s="46"/>
      <c r="G97" s="46"/>
      <c r="H97" s="46"/>
      <c r="I97" s="46">
        <v>10</v>
      </c>
      <c r="J97" s="46">
        <v>5</v>
      </c>
      <c r="K97" s="46"/>
      <c r="L97" s="46"/>
      <c r="M97" s="46"/>
      <c r="N97" s="46"/>
      <c r="O97" s="46"/>
      <c r="P97" s="46"/>
      <c r="Q97" s="46"/>
      <c r="R97" s="46"/>
      <c r="S97" s="46">
        <f t="shared" si="4"/>
        <v>10</v>
      </c>
      <c r="T97" s="46">
        <f t="shared" si="4"/>
        <v>5</v>
      </c>
    </row>
    <row r="98" spans="1:20" ht="18.75">
      <c r="A98" s="44"/>
      <c r="B98" s="42"/>
      <c r="C98" s="42"/>
      <c r="D98" s="43" t="s">
        <v>160</v>
      </c>
      <c r="E98" s="46"/>
      <c r="F98" s="46"/>
      <c r="G98" s="46"/>
      <c r="H98" s="46"/>
      <c r="I98" s="46">
        <v>10</v>
      </c>
      <c r="J98" s="46">
        <v>10</v>
      </c>
      <c r="K98" s="46"/>
      <c r="L98" s="46"/>
      <c r="M98" s="46"/>
      <c r="N98" s="46"/>
      <c r="O98" s="46"/>
      <c r="P98" s="46"/>
      <c r="Q98" s="46"/>
      <c r="R98" s="46"/>
      <c r="S98" s="46">
        <f t="shared" si="4"/>
        <v>10</v>
      </c>
      <c r="T98" s="46">
        <f t="shared" si="4"/>
        <v>10</v>
      </c>
    </row>
    <row r="99" spans="1:20" ht="18.75">
      <c r="A99" s="44"/>
      <c r="B99" s="42"/>
      <c r="C99" s="42"/>
      <c r="D99" s="43" t="s">
        <v>157</v>
      </c>
      <c r="E99" s="46"/>
      <c r="F99" s="46"/>
      <c r="G99" s="46"/>
      <c r="H99" s="46"/>
      <c r="I99" s="46">
        <v>15</v>
      </c>
      <c r="J99" s="46">
        <v>10</v>
      </c>
      <c r="K99" s="46"/>
      <c r="L99" s="46"/>
      <c r="M99" s="46"/>
      <c r="N99" s="46"/>
      <c r="O99" s="46"/>
      <c r="P99" s="46"/>
      <c r="Q99" s="46"/>
      <c r="R99" s="46"/>
      <c r="S99" s="46">
        <f t="shared" si="4"/>
        <v>15</v>
      </c>
      <c r="T99" s="46">
        <f t="shared" si="4"/>
        <v>10</v>
      </c>
    </row>
    <row r="100" spans="1:20" ht="18.75">
      <c r="A100" s="40"/>
      <c r="B100" s="41" t="s">
        <v>135</v>
      </c>
      <c r="C100" s="41"/>
      <c r="D100" s="45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>
        <f>+Q101</f>
        <v>9</v>
      </c>
      <c r="R100" s="47">
        <f>+R101</f>
        <v>7</v>
      </c>
      <c r="S100" s="47">
        <f t="shared" si="4"/>
        <v>9</v>
      </c>
      <c r="T100" s="47">
        <f t="shared" si="4"/>
        <v>7</v>
      </c>
    </row>
    <row r="101" spans="1:20" ht="18.75">
      <c r="A101" s="40"/>
      <c r="B101" s="41"/>
      <c r="C101" s="41" t="s">
        <v>110</v>
      </c>
      <c r="D101" s="45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>
        <f>SUM(Q102:Q103)</f>
        <v>9</v>
      </c>
      <c r="R101" s="47">
        <f>SUM(R102:R103)</f>
        <v>7</v>
      </c>
      <c r="S101" s="47">
        <f t="shared" si="4"/>
        <v>9</v>
      </c>
      <c r="T101" s="47">
        <f t="shared" si="4"/>
        <v>7</v>
      </c>
    </row>
    <row r="102" spans="1:20" ht="18.75">
      <c r="A102" s="44"/>
      <c r="B102" s="42"/>
      <c r="C102" s="42"/>
      <c r="D102" s="43" t="s">
        <v>162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>
        <v>4</v>
      </c>
      <c r="R102" s="46">
        <v>2</v>
      </c>
      <c r="S102" s="46">
        <f t="shared" si="4"/>
        <v>4</v>
      </c>
      <c r="T102" s="46">
        <f t="shared" si="4"/>
        <v>2</v>
      </c>
    </row>
    <row r="103" spans="1:20" ht="18.75">
      <c r="A103" s="52"/>
      <c r="B103" s="53"/>
      <c r="C103" s="53"/>
      <c r="D103" s="54" t="s">
        <v>161</v>
      </c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>
        <v>5</v>
      </c>
      <c r="R103" s="55">
        <v>5</v>
      </c>
      <c r="S103" s="55">
        <f t="shared" si="4"/>
        <v>5</v>
      </c>
      <c r="T103" s="55">
        <f t="shared" si="4"/>
        <v>5</v>
      </c>
    </row>
    <row r="104" spans="1:20" ht="18.75">
      <c r="A104" s="19"/>
      <c r="B104" s="30"/>
      <c r="C104" s="30"/>
      <c r="D104" s="18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</row>
    <row r="105" spans="1:20" ht="18.75">
      <c r="A105" s="106" t="s">
        <v>42</v>
      </c>
      <c r="B105" s="107"/>
      <c r="C105" s="107"/>
      <c r="D105" s="111"/>
      <c r="E105" s="112">
        <f>+E106</f>
        <v>300</v>
      </c>
      <c r="F105" s="112">
        <f>+F106</f>
        <v>300</v>
      </c>
      <c r="G105" s="112"/>
      <c r="H105" s="112"/>
      <c r="I105" s="112">
        <f>+I113</f>
        <v>75</v>
      </c>
      <c r="J105" s="112">
        <f>+J113</f>
        <v>75</v>
      </c>
      <c r="K105" s="112">
        <f aca="true" t="shared" si="5" ref="K105:P105">+K106</f>
        <v>0</v>
      </c>
      <c r="L105" s="112">
        <f t="shared" si="5"/>
        <v>0</v>
      </c>
      <c r="M105" s="112">
        <f t="shared" si="5"/>
        <v>0</v>
      </c>
      <c r="N105" s="112">
        <f t="shared" si="5"/>
        <v>0</v>
      </c>
      <c r="O105" s="112">
        <f t="shared" si="5"/>
        <v>0</v>
      </c>
      <c r="P105" s="112">
        <f t="shared" si="5"/>
        <v>0</v>
      </c>
      <c r="Q105" s="112">
        <f>+Q117</f>
        <v>5</v>
      </c>
      <c r="R105" s="112">
        <f>+R117</f>
        <v>5</v>
      </c>
      <c r="S105" s="112">
        <f>+E105+G105+I105+Q105</f>
        <v>380</v>
      </c>
      <c r="T105" s="112">
        <f>+F105+H105+J105+R105</f>
        <v>380</v>
      </c>
    </row>
    <row r="106" spans="1:20" ht="18.75">
      <c r="A106" s="40"/>
      <c r="B106" s="41" t="s">
        <v>111</v>
      </c>
      <c r="C106" s="41"/>
      <c r="D106" s="45"/>
      <c r="E106" s="47">
        <f>+E107</f>
        <v>300</v>
      </c>
      <c r="F106" s="47">
        <f>+F107</f>
        <v>300</v>
      </c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>
        <f aca="true" t="shared" si="6" ref="S106:T119">+E106+G106+I106+Q106</f>
        <v>300</v>
      </c>
      <c r="T106" s="47">
        <f t="shared" si="6"/>
        <v>300</v>
      </c>
    </row>
    <row r="107" spans="1:20" ht="18.75">
      <c r="A107" s="40"/>
      <c r="B107" s="41"/>
      <c r="C107" s="41" t="s">
        <v>110</v>
      </c>
      <c r="D107" s="45"/>
      <c r="E107" s="47">
        <f>SUM(E108:E112)</f>
        <v>300</v>
      </c>
      <c r="F107" s="47">
        <f>SUM(F108:F112)</f>
        <v>300</v>
      </c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>
        <f t="shared" si="6"/>
        <v>300</v>
      </c>
      <c r="T107" s="47">
        <f t="shared" si="6"/>
        <v>300</v>
      </c>
    </row>
    <row r="108" spans="1:20" ht="18.75">
      <c r="A108" s="44"/>
      <c r="B108" s="42"/>
      <c r="C108" s="42"/>
      <c r="D108" s="43" t="s">
        <v>170</v>
      </c>
      <c r="E108" s="46">
        <v>60</v>
      </c>
      <c r="F108" s="46">
        <v>60</v>
      </c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>
        <f t="shared" si="6"/>
        <v>60</v>
      </c>
      <c r="T108" s="46">
        <f t="shared" si="6"/>
        <v>60</v>
      </c>
    </row>
    <row r="109" spans="1:20" ht="18.75">
      <c r="A109" s="44"/>
      <c r="B109" s="42"/>
      <c r="C109" s="42"/>
      <c r="D109" s="43" t="s">
        <v>202</v>
      </c>
      <c r="E109" s="46">
        <v>60</v>
      </c>
      <c r="F109" s="46">
        <v>60</v>
      </c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>
        <f t="shared" si="6"/>
        <v>60</v>
      </c>
      <c r="T109" s="46">
        <f t="shared" si="6"/>
        <v>60</v>
      </c>
    </row>
    <row r="110" spans="1:20" ht="18.75">
      <c r="A110" s="44"/>
      <c r="B110" s="42"/>
      <c r="C110" s="42"/>
      <c r="D110" s="43" t="s">
        <v>171</v>
      </c>
      <c r="E110" s="46">
        <v>60</v>
      </c>
      <c r="F110" s="46">
        <v>60</v>
      </c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>
        <f t="shared" si="6"/>
        <v>60</v>
      </c>
      <c r="T110" s="46">
        <f t="shared" si="6"/>
        <v>60</v>
      </c>
    </row>
    <row r="111" spans="1:20" ht="18.75">
      <c r="A111" s="44"/>
      <c r="B111" s="42"/>
      <c r="C111" s="42"/>
      <c r="D111" s="43" t="s">
        <v>172</v>
      </c>
      <c r="E111" s="46">
        <v>60</v>
      </c>
      <c r="F111" s="46">
        <v>60</v>
      </c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>
        <f t="shared" si="6"/>
        <v>60</v>
      </c>
      <c r="T111" s="46">
        <f t="shared" si="6"/>
        <v>60</v>
      </c>
    </row>
    <row r="112" spans="1:20" ht="18.75">
      <c r="A112" s="52"/>
      <c r="B112" s="53"/>
      <c r="C112" s="53"/>
      <c r="D112" s="54" t="s">
        <v>173</v>
      </c>
      <c r="E112" s="55">
        <v>60</v>
      </c>
      <c r="F112" s="55">
        <v>60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>
        <f t="shared" si="6"/>
        <v>60</v>
      </c>
      <c r="T112" s="55">
        <f t="shared" si="6"/>
        <v>60</v>
      </c>
    </row>
    <row r="113" spans="1:20" ht="18.75">
      <c r="A113" s="40"/>
      <c r="B113" s="41" t="s">
        <v>128</v>
      </c>
      <c r="C113" s="41"/>
      <c r="D113" s="45"/>
      <c r="E113" s="47"/>
      <c r="F113" s="47"/>
      <c r="G113" s="47"/>
      <c r="H113" s="47"/>
      <c r="I113" s="47">
        <f aca="true" t="shared" si="7" ref="I113:P113">+I114</f>
        <v>75</v>
      </c>
      <c r="J113" s="47">
        <f t="shared" si="7"/>
        <v>75</v>
      </c>
      <c r="K113" s="47">
        <f t="shared" si="7"/>
        <v>0</v>
      </c>
      <c r="L113" s="47">
        <f t="shared" si="7"/>
        <v>0</v>
      </c>
      <c r="M113" s="47">
        <f t="shared" si="7"/>
        <v>0</v>
      </c>
      <c r="N113" s="47">
        <f t="shared" si="7"/>
        <v>0</v>
      </c>
      <c r="O113" s="47">
        <f t="shared" si="7"/>
        <v>0</v>
      </c>
      <c r="P113" s="47">
        <f t="shared" si="7"/>
        <v>0</v>
      </c>
      <c r="Q113" s="47"/>
      <c r="R113" s="47"/>
      <c r="S113" s="47">
        <f t="shared" si="6"/>
        <v>75</v>
      </c>
      <c r="T113" s="47">
        <f t="shared" si="6"/>
        <v>75</v>
      </c>
    </row>
    <row r="114" spans="1:20" ht="18.75">
      <c r="A114" s="40"/>
      <c r="B114" s="41"/>
      <c r="C114" s="41" t="s">
        <v>110</v>
      </c>
      <c r="D114" s="45"/>
      <c r="E114" s="47"/>
      <c r="F114" s="47"/>
      <c r="G114" s="47"/>
      <c r="H114" s="47"/>
      <c r="I114" s="47">
        <f aca="true" t="shared" si="8" ref="I114:P114">SUM(I115:I116)</f>
        <v>75</v>
      </c>
      <c r="J114" s="47">
        <f t="shared" si="8"/>
        <v>75</v>
      </c>
      <c r="K114" s="47">
        <f t="shared" si="8"/>
        <v>0</v>
      </c>
      <c r="L114" s="47">
        <f t="shared" si="8"/>
        <v>0</v>
      </c>
      <c r="M114" s="47">
        <f t="shared" si="8"/>
        <v>0</v>
      </c>
      <c r="N114" s="47">
        <f t="shared" si="8"/>
        <v>0</v>
      </c>
      <c r="O114" s="47">
        <f t="shared" si="8"/>
        <v>0</v>
      </c>
      <c r="P114" s="47">
        <f t="shared" si="8"/>
        <v>0</v>
      </c>
      <c r="Q114" s="47"/>
      <c r="R114" s="47"/>
      <c r="S114" s="47">
        <f t="shared" si="6"/>
        <v>75</v>
      </c>
      <c r="T114" s="47">
        <f t="shared" si="6"/>
        <v>75</v>
      </c>
    </row>
    <row r="115" spans="1:20" ht="18.75">
      <c r="A115" s="44"/>
      <c r="B115" s="41"/>
      <c r="C115" s="42"/>
      <c r="D115" s="43" t="s">
        <v>203</v>
      </c>
      <c r="E115" s="46"/>
      <c r="F115" s="46"/>
      <c r="G115" s="46"/>
      <c r="H115" s="46"/>
      <c r="I115" s="46">
        <v>55</v>
      </c>
      <c r="J115" s="46">
        <v>55</v>
      </c>
      <c r="K115" s="46"/>
      <c r="L115" s="46"/>
      <c r="M115" s="46"/>
      <c r="N115" s="46"/>
      <c r="O115" s="46"/>
      <c r="P115" s="46"/>
      <c r="Q115" s="46"/>
      <c r="R115" s="46"/>
      <c r="S115" s="46">
        <f t="shared" si="6"/>
        <v>55</v>
      </c>
      <c r="T115" s="46">
        <f t="shared" si="6"/>
        <v>55</v>
      </c>
    </row>
    <row r="116" spans="1:20" ht="18.75">
      <c r="A116" s="44"/>
      <c r="B116" s="41"/>
      <c r="C116" s="42"/>
      <c r="D116" s="43" t="s">
        <v>204</v>
      </c>
      <c r="E116" s="46"/>
      <c r="F116" s="46"/>
      <c r="G116" s="46"/>
      <c r="H116" s="46"/>
      <c r="I116" s="46">
        <v>20</v>
      </c>
      <c r="J116" s="46">
        <v>20</v>
      </c>
      <c r="K116" s="46"/>
      <c r="L116" s="46"/>
      <c r="M116" s="46"/>
      <c r="N116" s="46"/>
      <c r="O116" s="46"/>
      <c r="P116" s="46"/>
      <c r="Q116" s="46"/>
      <c r="R116" s="46"/>
      <c r="S116" s="46">
        <f t="shared" si="6"/>
        <v>20</v>
      </c>
      <c r="T116" s="46">
        <f t="shared" si="6"/>
        <v>20</v>
      </c>
    </row>
    <row r="117" spans="1:20" ht="18.75">
      <c r="A117" s="40"/>
      <c r="B117" s="41" t="s">
        <v>135</v>
      </c>
      <c r="C117" s="41"/>
      <c r="D117" s="45"/>
      <c r="E117" s="47"/>
      <c r="F117" s="47"/>
      <c r="G117" s="47"/>
      <c r="H117" s="47"/>
      <c r="I117" s="47"/>
      <c r="J117" s="47"/>
      <c r="K117" s="47" t="e">
        <f>+K118+#REF!</f>
        <v>#REF!</v>
      </c>
      <c r="L117" s="47" t="e">
        <f>+L118+#REF!</f>
        <v>#REF!</v>
      </c>
      <c r="M117" s="47" t="e">
        <f>+M118+#REF!</f>
        <v>#REF!</v>
      </c>
      <c r="N117" s="47" t="e">
        <f>+N118+#REF!</f>
        <v>#REF!</v>
      </c>
      <c r="O117" s="47" t="e">
        <f>+O118+#REF!</f>
        <v>#REF!</v>
      </c>
      <c r="P117" s="47" t="e">
        <f>+P118+#REF!</f>
        <v>#REF!</v>
      </c>
      <c r="Q117" s="47">
        <f>+Q118</f>
        <v>5</v>
      </c>
      <c r="R117" s="47">
        <f>+R118</f>
        <v>5</v>
      </c>
      <c r="S117" s="47">
        <f t="shared" si="6"/>
        <v>5</v>
      </c>
      <c r="T117" s="47">
        <f t="shared" si="6"/>
        <v>5</v>
      </c>
    </row>
    <row r="118" spans="1:20" ht="18.75">
      <c r="A118" s="40"/>
      <c r="B118" s="41"/>
      <c r="C118" s="41" t="s">
        <v>110</v>
      </c>
      <c r="D118" s="45"/>
      <c r="E118" s="47"/>
      <c r="F118" s="47"/>
      <c r="G118" s="47"/>
      <c r="H118" s="47"/>
      <c r="I118" s="47"/>
      <c r="J118" s="47"/>
      <c r="K118" s="47">
        <f aca="true" t="shared" si="9" ref="K118:R118">+K119</f>
        <v>0</v>
      </c>
      <c r="L118" s="47">
        <f t="shared" si="9"/>
        <v>0</v>
      </c>
      <c r="M118" s="47">
        <f t="shared" si="9"/>
        <v>0</v>
      </c>
      <c r="N118" s="47">
        <f t="shared" si="9"/>
        <v>0</v>
      </c>
      <c r="O118" s="47">
        <f t="shared" si="9"/>
        <v>0</v>
      </c>
      <c r="P118" s="47">
        <f t="shared" si="9"/>
        <v>0</v>
      </c>
      <c r="Q118" s="47">
        <f t="shared" si="9"/>
        <v>5</v>
      </c>
      <c r="R118" s="47">
        <f t="shared" si="9"/>
        <v>5</v>
      </c>
      <c r="S118" s="47">
        <f t="shared" si="6"/>
        <v>5</v>
      </c>
      <c r="T118" s="47">
        <f t="shared" si="6"/>
        <v>5</v>
      </c>
    </row>
    <row r="119" spans="1:20" ht="18.75">
      <c r="A119" s="52"/>
      <c r="B119" s="58"/>
      <c r="C119" s="53"/>
      <c r="D119" s="54" t="s">
        <v>170</v>
      </c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>
        <v>5</v>
      </c>
      <c r="R119" s="55">
        <v>5</v>
      </c>
      <c r="S119" s="55">
        <f t="shared" si="6"/>
        <v>5</v>
      </c>
      <c r="T119" s="55">
        <f t="shared" si="6"/>
        <v>5</v>
      </c>
    </row>
    <row r="120" spans="1:20" ht="18.75">
      <c r="A120" s="106" t="s">
        <v>48</v>
      </c>
      <c r="B120" s="107"/>
      <c r="C120" s="107"/>
      <c r="D120" s="111"/>
      <c r="E120" s="112">
        <f>+E121</f>
        <v>240</v>
      </c>
      <c r="F120" s="112">
        <f>+F121</f>
        <v>240</v>
      </c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>
        <f aca="true" t="shared" si="10" ref="S120:T125">+E120+G120+I120+Q120</f>
        <v>240</v>
      </c>
      <c r="T120" s="112">
        <f t="shared" si="10"/>
        <v>240</v>
      </c>
    </row>
    <row r="121" spans="1:20" ht="18.75">
      <c r="A121" s="40"/>
      <c r="B121" s="41" t="s">
        <v>111</v>
      </c>
      <c r="C121" s="41"/>
      <c r="D121" s="45"/>
      <c r="E121" s="47">
        <f>+E122</f>
        <v>240</v>
      </c>
      <c r="F121" s="47">
        <f>+F122</f>
        <v>240</v>
      </c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>
        <f t="shared" si="10"/>
        <v>240</v>
      </c>
      <c r="T121" s="47">
        <f t="shared" si="10"/>
        <v>240</v>
      </c>
    </row>
    <row r="122" spans="1:20" ht="18.75">
      <c r="A122" s="40"/>
      <c r="B122" s="41"/>
      <c r="C122" s="41" t="s">
        <v>110</v>
      </c>
      <c r="D122" s="45"/>
      <c r="E122" s="47">
        <f>SUM(E123:E125)</f>
        <v>240</v>
      </c>
      <c r="F122" s="47">
        <f>SUM(F123:F125)</f>
        <v>240</v>
      </c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>
        <f t="shared" si="10"/>
        <v>240</v>
      </c>
      <c r="T122" s="47">
        <f t="shared" si="10"/>
        <v>240</v>
      </c>
    </row>
    <row r="123" spans="1:20" ht="18.75">
      <c r="A123" s="44"/>
      <c r="B123" s="41"/>
      <c r="C123" s="42"/>
      <c r="D123" s="43" t="s">
        <v>174</v>
      </c>
      <c r="E123" s="46">
        <v>120</v>
      </c>
      <c r="F123" s="46">
        <v>120</v>
      </c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>
        <f t="shared" si="10"/>
        <v>120</v>
      </c>
      <c r="T123" s="46">
        <f t="shared" si="10"/>
        <v>120</v>
      </c>
    </row>
    <row r="124" spans="1:20" ht="18.75">
      <c r="A124" s="44"/>
      <c r="B124" s="41"/>
      <c r="C124" s="42"/>
      <c r="D124" s="43" t="s">
        <v>188</v>
      </c>
      <c r="E124" s="46">
        <v>60</v>
      </c>
      <c r="F124" s="46">
        <v>60</v>
      </c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>
        <f t="shared" si="10"/>
        <v>60</v>
      </c>
      <c r="T124" s="46">
        <f t="shared" si="10"/>
        <v>60</v>
      </c>
    </row>
    <row r="125" spans="1:20" ht="18.75">
      <c r="A125" s="44"/>
      <c r="B125" s="41"/>
      <c r="C125" s="42"/>
      <c r="D125" s="43" t="s">
        <v>175</v>
      </c>
      <c r="E125" s="46">
        <v>60</v>
      </c>
      <c r="F125" s="46">
        <v>60</v>
      </c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>
        <f t="shared" si="10"/>
        <v>60</v>
      </c>
      <c r="T125" s="46">
        <f t="shared" si="10"/>
        <v>60</v>
      </c>
    </row>
    <row r="126" spans="1:20" ht="18.75">
      <c r="A126" s="118" t="s">
        <v>51</v>
      </c>
      <c r="B126" s="107"/>
      <c r="C126" s="107"/>
      <c r="D126" s="111"/>
      <c r="E126" s="112">
        <f>+E127</f>
        <v>100</v>
      </c>
      <c r="F126" s="112">
        <f>+F127</f>
        <v>100</v>
      </c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>
        <f aca="true" t="shared" si="11" ref="S126:T132">+E126+G126+I126+Q126</f>
        <v>100</v>
      </c>
      <c r="T126" s="112">
        <f t="shared" si="11"/>
        <v>100</v>
      </c>
    </row>
    <row r="127" spans="1:20" ht="18.75">
      <c r="A127" s="40"/>
      <c r="B127" s="41" t="s">
        <v>111</v>
      </c>
      <c r="C127" s="41"/>
      <c r="D127" s="45"/>
      <c r="E127" s="47">
        <f>+E128</f>
        <v>100</v>
      </c>
      <c r="F127" s="47">
        <f>+F128</f>
        <v>100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>
        <f t="shared" si="11"/>
        <v>100</v>
      </c>
      <c r="T127" s="47">
        <f t="shared" si="11"/>
        <v>100</v>
      </c>
    </row>
    <row r="128" spans="1:20" ht="18.75">
      <c r="A128" s="40"/>
      <c r="B128" s="41"/>
      <c r="C128" s="41" t="s">
        <v>110</v>
      </c>
      <c r="D128" s="45"/>
      <c r="E128" s="47">
        <f>SUM(E129:E132)</f>
        <v>100</v>
      </c>
      <c r="F128" s="47">
        <f>SUM(F129:F132)</f>
        <v>100</v>
      </c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>
        <f t="shared" si="11"/>
        <v>100</v>
      </c>
      <c r="T128" s="47">
        <f t="shared" si="11"/>
        <v>100</v>
      </c>
    </row>
    <row r="129" spans="1:20" ht="18.75">
      <c r="A129" s="44"/>
      <c r="B129" s="41"/>
      <c r="C129" s="42"/>
      <c r="D129" s="43" t="s">
        <v>78</v>
      </c>
      <c r="E129" s="46">
        <v>25</v>
      </c>
      <c r="F129" s="46">
        <v>25</v>
      </c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>
        <f t="shared" si="11"/>
        <v>25</v>
      </c>
      <c r="T129" s="46">
        <f t="shared" si="11"/>
        <v>25</v>
      </c>
    </row>
    <row r="130" spans="1:20" ht="18.75">
      <c r="A130" s="44"/>
      <c r="B130" s="41"/>
      <c r="C130" s="42"/>
      <c r="D130" s="43" t="s">
        <v>85</v>
      </c>
      <c r="E130" s="46">
        <v>25</v>
      </c>
      <c r="F130" s="46">
        <v>25</v>
      </c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>
        <f t="shared" si="11"/>
        <v>25</v>
      </c>
      <c r="T130" s="46">
        <f t="shared" si="11"/>
        <v>25</v>
      </c>
    </row>
    <row r="131" spans="1:20" ht="18.75">
      <c r="A131" s="44"/>
      <c r="B131" s="41"/>
      <c r="C131" s="42"/>
      <c r="D131" s="43" t="s">
        <v>86</v>
      </c>
      <c r="E131" s="46">
        <v>25</v>
      </c>
      <c r="F131" s="46">
        <v>25</v>
      </c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>
        <f t="shared" si="11"/>
        <v>25</v>
      </c>
      <c r="T131" s="46">
        <f t="shared" si="11"/>
        <v>25</v>
      </c>
    </row>
    <row r="132" spans="1:20" ht="18.75">
      <c r="A132" s="44"/>
      <c r="B132" s="41"/>
      <c r="C132" s="42"/>
      <c r="D132" s="43" t="s">
        <v>178</v>
      </c>
      <c r="E132" s="46">
        <v>25</v>
      </c>
      <c r="F132" s="46">
        <v>25</v>
      </c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>
        <f t="shared" si="11"/>
        <v>25</v>
      </c>
      <c r="T132" s="46">
        <f t="shared" si="11"/>
        <v>25</v>
      </c>
    </row>
    <row r="133" spans="1:20" s="83" customFormat="1" ht="18.75">
      <c r="A133" s="113" t="s">
        <v>52</v>
      </c>
      <c r="B133" s="114"/>
      <c r="C133" s="114"/>
      <c r="D133" s="115"/>
      <c r="E133" s="116">
        <f>+E134</f>
        <v>200</v>
      </c>
      <c r="F133" s="116">
        <f>+F134</f>
        <v>200</v>
      </c>
      <c r="G133" s="116"/>
      <c r="H133" s="116"/>
      <c r="I133" s="116">
        <f>+I140</f>
        <v>15</v>
      </c>
      <c r="J133" s="116">
        <f>+J140</f>
        <v>15</v>
      </c>
      <c r="K133" s="116"/>
      <c r="L133" s="116"/>
      <c r="M133" s="116"/>
      <c r="N133" s="116"/>
      <c r="O133" s="116"/>
      <c r="P133" s="116"/>
      <c r="Q133" s="116"/>
      <c r="R133" s="116"/>
      <c r="S133" s="116">
        <f>+E133+G133+I133+Q133</f>
        <v>215</v>
      </c>
      <c r="T133" s="116">
        <f>+F133+H133+J133+R133</f>
        <v>215</v>
      </c>
    </row>
    <row r="134" spans="1:20" s="83" customFormat="1" ht="18.75">
      <c r="A134" s="75"/>
      <c r="B134" s="76" t="s">
        <v>111</v>
      </c>
      <c r="C134" s="80"/>
      <c r="D134" s="81"/>
      <c r="E134" s="78">
        <f>+E135</f>
        <v>200</v>
      </c>
      <c r="F134" s="78">
        <f>+F135</f>
        <v>200</v>
      </c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78">
        <f>+E134+G134+I134+Q134</f>
        <v>200</v>
      </c>
      <c r="T134" s="78">
        <f>+F134+H134+J134+R134</f>
        <v>200</v>
      </c>
    </row>
    <row r="135" spans="1:20" s="83" customFormat="1" ht="18.75">
      <c r="A135" s="79"/>
      <c r="B135" s="80"/>
      <c r="C135" s="76" t="s">
        <v>110</v>
      </c>
      <c r="D135" s="81"/>
      <c r="E135" s="78">
        <f>SUM(E136:E139)</f>
        <v>200</v>
      </c>
      <c r="F135" s="78">
        <f>SUM(F136:F139)</f>
        <v>200</v>
      </c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78">
        <f aca="true" t="shared" si="12" ref="S135:S142">+E135+G135+I135+Q135</f>
        <v>200</v>
      </c>
      <c r="T135" s="78">
        <f aca="true" t="shared" si="13" ref="T135:T142">+F135+H135+J135+R135</f>
        <v>200</v>
      </c>
    </row>
    <row r="136" spans="1:20" s="83" customFormat="1" ht="18.75">
      <c r="A136" s="79"/>
      <c r="B136" s="76"/>
      <c r="C136" s="80"/>
      <c r="D136" s="81" t="s">
        <v>179</v>
      </c>
      <c r="E136" s="82">
        <v>60</v>
      </c>
      <c r="F136" s="82">
        <v>60</v>
      </c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>
        <f t="shared" si="12"/>
        <v>60</v>
      </c>
      <c r="T136" s="82">
        <f t="shared" si="13"/>
        <v>60</v>
      </c>
    </row>
    <row r="137" spans="1:20" s="83" customFormat="1" ht="18.75">
      <c r="A137" s="79"/>
      <c r="B137" s="76"/>
      <c r="C137" s="80"/>
      <c r="D137" s="81" t="s">
        <v>180</v>
      </c>
      <c r="E137" s="82">
        <v>50</v>
      </c>
      <c r="F137" s="82">
        <v>50</v>
      </c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>
        <f t="shared" si="12"/>
        <v>50</v>
      </c>
      <c r="T137" s="82">
        <f t="shared" si="13"/>
        <v>50</v>
      </c>
    </row>
    <row r="138" spans="1:20" s="83" customFormat="1" ht="18.75">
      <c r="A138" s="79"/>
      <c r="B138" s="76"/>
      <c r="C138" s="80"/>
      <c r="D138" s="81" t="s">
        <v>181</v>
      </c>
      <c r="E138" s="82">
        <v>60</v>
      </c>
      <c r="F138" s="82">
        <v>60</v>
      </c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>
        <f t="shared" si="12"/>
        <v>60</v>
      </c>
      <c r="T138" s="82">
        <f t="shared" si="13"/>
        <v>60</v>
      </c>
    </row>
    <row r="139" spans="1:20" s="83" customFormat="1" ht="18.75">
      <c r="A139" s="96"/>
      <c r="B139" s="97"/>
      <c r="C139" s="98"/>
      <c r="D139" s="99" t="s">
        <v>182</v>
      </c>
      <c r="E139" s="100">
        <v>30</v>
      </c>
      <c r="F139" s="100">
        <v>30</v>
      </c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>
        <f t="shared" si="12"/>
        <v>30</v>
      </c>
      <c r="T139" s="100">
        <f t="shared" si="13"/>
        <v>30</v>
      </c>
    </row>
    <row r="140" spans="1:20" s="83" customFormat="1" ht="18.75">
      <c r="A140" s="79"/>
      <c r="B140" s="76" t="s">
        <v>128</v>
      </c>
      <c r="C140" s="80"/>
      <c r="D140" s="81"/>
      <c r="E140" s="82"/>
      <c r="F140" s="82"/>
      <c r="G140" s="82"/>
      <c r="H140" s="82"/>
      <c r="I140" s="78">
        <f>+I141</f>
        <v>15</v>
      </c>
      <c r="J140" s="78">
        <f>+J141</f>
        <v>15</v>
      </c>
      <c r="K140" s="82"/>
      <c r="L140" s="82"/>
      <c r="M140" s="82"/>
      <c r="N140" s="82"/>
      <c r="O140" s="82"/>
      <c r="P140" s="82"/>
      <c r="Q140" s="82"/>
      <c r="R140" s="82"/>
      <c r="S140" s="78">
        <f t="shared" si="12"/>
        <v>15</v>
      </c>
      <c r="T140" s="78">
        <f t="shared" si="13"/>
        <v>15</v>
      </c>
    </row>
    <row r="141" spans="1:20" s="83" customFormat="1" ht="18.75">
      <c r="A141" s="79"/>
      <c r="B141" s="76"/>
      <c r="C141" s="76" t="s">
        <v>124</v>
      </c>
      <c r="D141" s="81"/>
      <c r="E141" s="82"/>
      <c r="F141" s="82"/>
      <c r="G141" s="82"/>
      <c r="H141" s="82"/>
      <c r="I141" s="78">
        <f>+I142</f>
        <v>15</v>
      </c>
      <c r="J141" s="78">
        <f>+J142</f>
        <v>15</v>
      </c>
      <c r="K141" s="82"/>
      <c r="L141" s="82"/>
      <c r="M141" s="82"/>
      <c r="N141" s="82"/>
      <c r="O141" s="82"/>
      <c r="P141" s="82"/>
      <c r="Q141" s="82"/>
      <c r="R141" s="82"/>
      <c r="S141" s="78">
        <f t="shared" si="12"/>
        <v>15</v>
      </c>
      <c r="T141" s="78">
        <f t="shared" si="13"/>
        <v>15</v>
      </c>
    </row>
    <row r="142" spans="1:20" s="83" customFormat="1" ht="18.75">
      <c r="A142" s="96"/>
      <c r="B142" s="97"/>
      <c r="C142" s="98"/>
      <c r="D142" s="99" t="s">
        <v>225</v>
      </c>
      <c r="E142" s="100"/>
      <c r="F142" s="100"/>
      <c r="G142" s="100"/>
      <c r="H142" s="100"/>
      <c r="I142" s="100">
        <v>15</v>
      </c>
      <c r="J142" s="100">
        <v>15</v>
      </c>
      <c r="K142" s="100"/>
      <c r="L142" s="100"/>
      <c r="M142" s="100"/>
      <c r="N142" s="100"/>
      <c r="O142" s="100"/>
      <c r="P142" s="100"/>
      <c r="Q142" s="100"/>
      <c r="R142" s="100"/>
      <c r="S142" s="100">
        <f t="shared" si="12"/>
        <v>15</v>
      </c>
      <c r="T142" s="100">
        <f t="shared" si="13"/>
        <v>15</v>
      </c>
    </row>
    <row r="143" spans="1:20" s="83" customFormat="1" ht="18.75">
      <c r="A143" s="148"/>
      <c r="B143" s="149"/>
      <c r="C143" s="22"/>
      <c r="D143" s="2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</row>
    <row r="144" spans="1:20" s="83" customFormat="1" ht="18.75">
      <c r="A144" s="139"/>
      <c r="B144" s="140"/>
      <c r="C144" s="141"/>
      <c r="D144" s="142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</row>
    <row r="145" spans="1:20" ht="18.75">
      <c r="A145" s="106" t="s">
        <v>57</v>
      </c>
      <c r="B145" s="107"/>
      <c r="C145" s="108"/>
      <c r="D145" s="109"/>
      <c r="E145" s="112">
        <f aca="true" t="shared" si="14" ref="E145:F147">+E146</f>
        <v>70</v>
      </c>
      <c r="F145" s="112">
        <f t="shared" si="14"/>
        <v>70</v>
      </c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2">
        <f aca="true" t="shared" si="15" ref="S145:T148">+E145+G145+I145+Q145</f>
        <v>70</v>
      </c>
      <c r="T145" s="112">
        <f t="shared" si="15"/>
        <v>70</v>
      </c>
    </row>
    <row r="146" spans="1:20" ht="18.75">
      <c r="A146" s="44"/>
      <c r="B146" s="41" t="s">
        <v>111</v>
      </c>
      <c r="C146" s="42"/>
      <c r="D146" s="43"/>
      <c r="E146" s="47">
        <f t="shared" si="14"/>
        <v>70</v>
      </c>
      <c r="F146" s="47">
        <f t="shared" si="14"/>
        <v>70</v>
      </c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7">
        <f t="shared" si="15"/>
        <v>70</v>
      </c>
      <c r="T146" s="47">
        <f t="shared" si="15"/>
        <v>70</v>
      </c>
    </row>
    <row r="147" spans="1:20" ht="18.75">
      <c r="A147" s="44"/>
      <c r="B147" s="42"/>
      <c r="C147" s="41" t="s">
        <v>110</v>
      </c>
      <c r="D147" s="43"/>
      <c r="E147" s="46">
        <f t="shared" si="14"/>
        <v>70</v>
      </c>
      <c r="F147" s="46">
        <f t="shared" si="14"/>
        <v>70</v>
      </c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>
        <f t="shared" si="15"/>
        <v>70</v>
      </c>
      <c r="T147" s="46">
        <f t="shared" si="15"/>
        <v>70</v>
      </c>
    </row>
    <row r="148" spans="1:20" ht="18.75">
      <c r="A148" s="44"/>
      <c r="B148" s="41"/>
      <c r="C148" s="42"/>
      <c r="D148" s="43" t="s">
        <v>183</v>
      </c>
      <c r="E148" s="46">
        <v>70</v>
      </c>
      <c r="F148" s="46">
        <v>70</v>
      </c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>
        <f t="shared" si="15"/>
        <v>70</v>
      </c>
      <c r="T148" s="46">
        <f t="shared" si="15"/>
        <v>70</v>
      </c>
    </row>
    <row r="149" ht="18.75">
      <c r="A149" s="84"/>
    </row>
    <row r="150" spans="5:21" ht="18.75">
      <c r="E150" s="95">
        <f aca="true" t="shared" si="16" ref="E150:T150">+E5+E45+E76+E105+E120+E126+E133+E145</f>
        <v>3165</v>
      </c>
      <c r="F150" s="95">
        <f t="shared" si="16"/>
        <v>2735</v>
      </c>
      <c r="G150" s="95">
        <f t="shared" si="16"/>
        <v>180</v>
      </c>
      <c r="H150" s="95">
        <f t="shared" si="16"/>
        <v>0</v>
      </c>
      <c r="I150" s="95">
        <f t="shared" si="16"/>
        <v>465</v>
      </c>
      <c r="J150" s="95">
        <f t="shared" si="16"/>
        <v>430</v>
      </c>
      <c r="K150" s="95">
        <f t="shared" si="16"/>
        <v>0</v>
      </c>
      <c r="L150" s="95">
        <f t="shared" si="16"/>
        <v>0</v>
      </c>
      <c r="M150" s="95">
        <f t="shared" si="16"/>
        <v>0</v>
      </c>
      <c r="N150" s="95">
        <f t="shared" si="16"/>
        <v>0</v>
      </c>
      <c r="O150" s="95">
        <f t="shared" si="16"/>
        <v>0</v>
      </c>
      <c r="P150" s="95">
        <f t="shared" si="16"/>
        <v>0</v>
      </c>
      <c r="Q150" s="95">
        <f t="shared" si="16"/>
        <v>64</v>
      </c>
      <c r="R150" s="95">
        <f t="shared" si="16"/>
        <v>32</v>
      </c>
      <c r="S150" s="95">
        <f t="shared" si="16"/>
        <v>3874</v>
      </c>
      <c r="T150" s="95">
        <f t="shared" si="16"/>
        <v>3197</v>
      </c>
      <c r="U150" s="94"/>
    </row>
    <row r="151" spans="5:20" s="94" customFormat="1" ht="18.75">
      <c r="E151" s="95">
        <f aca="true" t="shared" si="17" ref="E151:T151">+E5+E45+E76+E105+E120+E126+E133+E145</f>
        <v>3165</v>
      </c>
      <c r="F151" s="95">
        <f t="shared" si="17"/>
        <v>2735</v>
      </c>
      <c r="G151" s="95">
        <f t="shared" si="17"/>
        <v>180</v>
      </c>
      <c r="H151" s="95">
        <f t="shared" si="17"/>
        <v>0</v>
      </c>
      <c r="I151" s="95">
        <f t="shared" si="17"/>
        <v>465</v>
      </c>
      <c r="J151" s="95">
        <f t="shared" si="17"/>
        <v>430</v>
      </c>
      <c r="K151" s="95">
        <f t="shared" si="17"/>
        <v>0</v>
      </c>
      <c r="L151" s="95">
        <f t="shared" si="17"/>
        <v>0</v>
      </c>
      <c r="M151" s="95">
        <f t="shared" si="17"/>
        <v>0</v>
      </c>
      <c r="N151" s="95">
        <f t="shared" si="17"/>
        <v>0</v>
      </c>
      <c r="O151" s="95">
        <f t="shared" si="17"/>
        <v>0</v>
      </c>
      <c r="P151" s="95">
        <f t="shared" si="17"/>
        <v>0</v>
      </c>
      <c r="Q151" s="95">
        <f t="shared" si="17"/>
        <v>64</v>
      </c>
      <c r="R151" s="95">
        <f t="shared" si="17"/>
        <v>32</v>
      </c>
      <c r="S151" s="95">
        <f t="shared" si="17"/>
        <v>3874</v>
      </c>
      <c r="T151" s="95">
        <f t="shared" si="17"/>
        <v>3197</v>
      </c>
    </row>
  </sheetData>
  <sheetProtection/>
  <mergeCells count="11">
    <mergeCell ref="Q3:R3"/>
    <mergeCell ref="S3:T3"/>
    <mergeCell ref="R1:T1"/>
    <mergeCell ref="A2:T2"/>
    <mergeCell ref="A3:D4"/>
    <mergeCell ref="E3:F3"/>
    <mergeCell ref="G3:H3"/>
    <mergeCell ref="I3:J3"/>
    <mergeCell ref="K3:L3"/>
    <mergeCell ref="M3:N3"/>
    <mergeCell ref="O3:P3"/>
  </mergeCells>
  <printOptions/>
  <pageMargins left="0.708661417322835" right="0.708661417322835" top="0.748031496062992" bottom="0.748031496062992" header="0.31496062992126" footer="0.31496062992126"/>
  <pageSetup firstPageNumber="10" useFirstPageNumber="1" horizontalDpi="600" verticalDpi="600" orientation="landscape" r:id="rId1"/>
  <headerFooter>
    <oddHeader>&amp;C&amp;"TH SarabunPSK,ธรรมดา"&amp;14&amp;P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6"/>
  <sheetViews>
    <sheetView showZeros="0" zoomScale="120" zoomScaleNormal="120" zoomScalePageLayoutView="0" workbookViewId="0" topLeftCell="A1">
      <pane ySplit="9" topLeftCell="A91" activePane="bottomLeft" state="frozen"/>
      <selection pane="topLeft" activeCell="A1" sqref="A1"/>
      <selection pane="bottomLeft" activeCell="L95" sqref="L95"/>
    </sheetView>
  </sheetViews>
  <sheetFormatPr defaultColWidth="9.00390625" defaultRowHeight="18.75" customHeight="1"/>
  <cols>
    <col min="1" max="1" width="2.140625" style="85" customWidth="1"/>
    <col min="2" max="2" width="38.7109375" style="21" customWidth="1"/>
    <col min="3" max="3" width="6.28125" style="66" customWidth="1"/>
    <col min="4" max="4" width="9.28125" style="66" customWidth="1"/>
    <col min="5" max="5" width="8.28125" style="66" customWidth="1"/>
    <col min="6" max="6" width="8.8515625" style="66" customWidth="1"/>
    <col min="7" max="7" width="9.7109375" style="66" customWidth="1"/>
    <col min="8" max="8" width="5.421875" style="66" customWidth="1"/>
    <col min="9" max="9" width="6.57421875" style="66" customWidth="1"/>
    <col min="10" max="16384" width="9.00390625" style="21" customWidth="1"/>
  </cols>
  <sheetData>
    <row r="1" spans="6:9" ht="18.75" customHeight="1">
      <c r="F1" s="171" t="s">
        <v>101</v>
      </c>
      <c r="G1" s="171"/>
      <c r="H1" s="171"/>
      <c r="I1" s="171"/>
    </row>
    <row r="2" spans="1:9" ht="18.75" customHeight="1">
      <c r="A2" s="164" t="s">
        <v>193</v>
      </c>
      <c r="B2" s="164"/>
      <c r="C2" s="164"/>
      <c r="D2" s="164"/>
      <c r="E2" s="164"/>
      <c r="F2" s="164"/>
      <c r="G2" s="164"/>
      <c r="H2" s="164"/>
      <c r="I2" s="164"/>
    </row>
    <row r="4" spans="1:9" s="60" customFormat="1" ht="18.75" customHeight="1">
      <c r="A4" s="173" t="s">
        <v>10</v>
      </c>
      <c r="B4" s="174"/>
      <c r="C4" s="179" t="s">
        <v>99</v>
      </c>
      <c r="D4" s="168" t="s">
        <v>0</v>
      </c>
      <c r="E4" s="169"/>
      <c r="F4" s="169"/>
      <c r="G4" s="169"/>
      <c r="H4" s="169"/>
      <c r="I4" s="170"/>
    </row>
    <row r="5" spans="1:9" s="60" customFormat="1" ht="18.75" customHeight="1">
      <c r="A5" s="175"/>
      <c r="B5" s="176"/>
      <c r="C5" s="166"/>
      <c r="D5" s="172" t="s">
        <v>91</v>
      </c>
      <c r="E5" s="172"/>
      <c r="F5" s="172"/>
      <c r="G5" s="165" t="s">
        <v>1</v>
      </c>
      <c r="H5" s="165" t="s">
        <v>100</v>
      </c>
      <c r="I5" s="165" t="s">
        <v>2</v>
      </c>
    </row>
    <row r="6" spans="1:9" s="60" customFormat="1" ht="18.75" customHeight="1">
      <c r="A6" s="175"/>
      <c r="B6" s="176"/>
      <c r="C6" s="166"/>
      <c r="D6" s="165" t="s">
        <v>4</v>
      </c>
      <c r="E6" s="165" t="s">
        <v>3</v>
      </c>
      <c r="F6" s="64" t="s">
        <v>94</v>
      </c>
      <c r="G6" s="166"/>
      <c r="H6" s="166"/>
      <c r="I6" s="166"/>
    </row>
    <row r="7" spans="1:9" s="60" customFormat="1" ht="18.75" customHeight="1">
      <c r="A7" s="175"/>
      <c r="B7" s="176"/>
      <c r="C7" s="166"/>
      <c r="D7" s="166"/>
      <c r="E7" s="166"/>
      <c r="F7" s="64" t="s">
        <v>95</v>
      </c>
      <c r="G7" s="166"/>
      <c r="H7" s="166"/>
      <c r="I7" s="166"/>
    </row>
    <row r="8" spans="1:9" s="60" customFormat="1" ht="18.75" customHeight="1">
      <c r="A8" s="175"/>
      <c r="B8" s="176"/>
      <c r="C8" s="166"/>
      <c r="D8" s="166"/>
      <c r="E8" s="166"/>
      <c r="F8" s="64" t="s">
        <v>96</v>
      </c>
      <c r="G8" s="166"/>
      <c r="H8" s="166"/>
      <c r="I8" s="166"/>
    </row>
    <row r="9" spans="1:9" s="60" customFormat="1" ht="18.75" customHeight="1">
      <c r="A9" s="177"/>
      <c r="B9" s="178"/>
      <c r="C9" s="167"/>
      <c r="D9" s="119" t="s">
        <v>92</v>
      </c>
      <c r="E9" s="119" t="s">
        <v>93</v>
      </c>
      <c r="F9" s="119" t="s">
        <v>97</v>
      </c>
      <c r="G9" s="119" t="s">
        <v>98</v>
      </c>
      <c r="H9" s="167"/>
      <c r="I9" s="167"/>
    </row>
    <row r="10" spans="1:9" s="60" customFormat="1" ht="18.75" customHeight="1">
      <c r="A10" s="120" t="s">
        <v>25</v>
      </c>
      <c r="B10" s="121"/>
      <c r="C10" s="122">
        <f aca="true" t="shared" si="0" ref="C10:H10">+C11+C28</f>
        <v>725</v>
      </c>
      <c r="D10" s="122">
        <f t="shared" si="0"/>
        <v>100</v>
      </c>
      <c r="E10" s="122">
        <f>+E11+E28</f>
        <v>110</v>
      </c>
      <c r="F10" s="122">
        <f t="shared" si="0"/>
        <v>84</v>
      </c>
      <c r="G10" s="122">
        <f t="shared" si="0"/>
        <v>104</v>
      </c>
      <c r="H10" s="122">
        <f t="shared" si="0"/>
        <v>22</v>
      </c>
      <c r="I10" s="122">
        <f>+I11+I28</f>
        <v>420</v>
      </c>
    </row>
    <row r="11" spans="1:9" s="60" customFormat="1" ht="18.75" customHeight="1">
      <c r="A11" s="86"/>
      <c r="B11" s="61" t="s">
        <v>8</v>
      </c>
      <c r="C11" s="67">
        <f aca="true" t="shared" si="1" ref="C11:I11">SUM(C12:C27)</f>
        <v>519</v>
      </c>
      <c r="D11" s="67">
        <f t="shared" si="1"/>
        <v>78</v>
      </c>
      <c r="E11" s="67">
        <f t="shared" si="1"/>
        <v>85</v>
      </c>
      <c r="F11" s="67">
        <f t="shared" si="1"/>
        <v>56</v>
      </c>
      <c r="G11" s="67">
        <f t="shared" si="1"/>
        <v>68</v>
      </c>
      <c r="H11" s="67">
        <f t="shared" si="1"/>
        <v>18</v>
      </c>
      <c r="I11" s="67">
        <f t="shared" si="1"/>
        <v>305</v>
      </c>
    </row>
    <row r="12" spans="1:9" s="60" customFormat="1" ht="18.75" customHeight="1">
      <c r="A12" s="86"/>
      <c r="B12" s="62" t="s">
        <v>9</v>
      </c>
      <c r="C12" s="68">
        <v>45</v>
      </c>
      <c r="D12" s="68">
        <v>5</v>
      </c>
      <c r="E12" s="68">
        <v>10</v>
      </c>
      <c r="F12" s="68">
        <v>6</v>
      </c>
      <c r="G12" s="68">
        <v>6</v>
      </c>
      <c r="H12" s="68">
        <v>3</v>
      </c>
      <c r="I12" s="68">
        <f>SUM(D12:H12)</f>
        <v>30</v>
      </c>
    </row>
    <row r="13" spans="1:9" s="60" customFormat="1" ht="18.75" customHeight="1">
      <c r="A13" s="86"/>
      <c r="B13" s="62" t="s">
        <v>13</v>
      </c>
      <c r="C13" s="68">
        <v>45</v>
      </c>
      <c r="D13" s="68">
        <v>5</v>
      </c>
      <c r="E13" s="68">
        <v>10</v>
      </c>
      <c r="F13" s="68">
        <v>6</v>
      </c>
      <c r="G13" s="68">
        <v>6</v>
      </c>
      <c r="H13" s="68">
        <v>3</v>
      </c>
      <c r="I13" s="68">
        <f>SUM(D13:H13)</f>
        <v>30</v>
      </c>
    </row>
    <row r="14" spans="1:9" s="60" customFormat="1" ht="18.75" customHeight="1">
      <c r="A14" s="86"/>
      <c r="B14" s="62" t="s">
        <v>14</v>
      </c>
      <c r="C14" s="68">
        <v>45</v>
      </c>
      <c r="D14" s="68">
        <v>5</v>
      </c>
      <c r="E14" s="68">
        <v>10</v>
      </c>
      <c r="F14" s="68">
        <v>6</v>
      </c>
      <c r="G14" s="68">
        <v>6</v>
      </c>
      <c r="H14" s="68">
        <v>3</v>
      </c>
      <c r="I14" s="68">
        <f aca="true" t="shared" si="2" ref="I14:I27">SUM(D14:H14)</f>
        <v>30</v>
      </c>
    </row>
    <row r="15" spans="1:9" s="60" customFormat="1" ht="18.75" customHeight="1">
      <c r="A15" s="86"/>
      <c r="B15" s="62" t="s">
        <v>15</v>
      </c>
      <c r="C15" s="68">
        <v>45</v>
      </c>
      <c r="D15" s="68">
        <v>5</v>
      </c>
      <c r="E15" s="68">
        <v>10</v>
      </c>
      <c r="F15" s="68">
        <v>6</v>
      </c>
      <c r="G15" s="68">
        <v>6</v>
      </c>
      <c r="H15" s="68">
        <v>3</v>
      </c>
      <c r="I15" s="68">
        <f t="shared" si="2"/>
        <v>30</v>
      </c>
    </row>
    <row r="16" spans="1:9" s="60" customFormat="1" ht="18.75" customHeight="1">
      <c r="A16" s="86"/>
      <c r="B16" s="62" t="s">
        <v>16</v>
      </c>
      <c r="C16" s="68">
        <v>45</v>
      </c>
      <c r="D16" s="68">
        <v>5</v>
      </c>
      <c r="E16" s="68">
        <v>10</v>
      </c>
      <c r="F16" s="68">
        <v>6</v>
      </c>
      <c r="G16" s="68">
        <v>6</v>
      </c>
      <c r="H16" s="68">
        <v>3</v>
      </c>
      <c r="I16" s="68">
        <f t="shared" si="2"/>
        <v>30</v>
      </c>
    </row>
    <row r="17" spans="1:9" s="60" customFormat="1" ht="18.75" customHeight="1">
      <c r="A17" s="86"/>
      <c r="B17" s="104" t="s">
        <v>82</v>
      </c>
      <c r="C17" s="68">
        <v>45</v>
      </c>
      <c r="D17" s="68">
        <v>5</v>
      </c>
      <c r="E17" s="68">
        <v>10</v>
      </c>
      <c r="F17" s="68">
        <v>10</v>
      </c>
      <c r="G17" s="68">
        <v>5</v>
      </c>
      <c r="H17" s="68">
        <v>0</v>
      </c>
      <c r="I17" s="68">
        <f t="shared" si="2"/>
        <v>30</v>
      </c>
    </row>
    <row r="18" spans="1:9" s="60" customFormat="1" ht="18.75" customHeight="1">
      <c r="A18" s="86"/>
      <c r="B18" s="62" t="s">
        <v>17</v>
      </c>
      <c r="C18" s="68">
        <v>23</v>
      </c>
      <c r="D18" s="68">
        <v>2</v>
      </c>
      <c r="E18" s="68">
        <v>3</v>
      </c>
      <c r="F18" s="68">
        <v>2</v>
      </c>
      <c r="G18" s="68">
        <v>6</v>
      </c>
      <c r="H18" s="68">
        <v>2</v>
      </c>
      <c r="I18" s="68">
        <f t="shared" si="2"/>
        <v>15</v>
      </c>
    </row>
    <row r="19" spans="1:9" s="60" customFormat="1" ht="18.75" customHeight="1">
      <c r="A19" s="144"/>
      <c r="B19" s="145" t="s">
        <v>233</v>
      </c>
      <c r="C19" s="146"/>
      <c r="D19" s="146"/>
      <c r="E19" s="146"/>
      <c r="F19" s="146"/>
      <c r="G19" s="146"/>
      <c r="H19" s="146"/>
      <c r="I19" s="146"/>
    </row>
    <row r="20" spans="1:9" s="60" customFormat="1" ht="18.75" customHeight="1">
      <c r="A20" s="86"/>
      <c r="B20" s="62" t="s">
        <v>211</v>
      </c>
      <c r="C20" s="68">
        <v>23</v>
      </c>
      <c r="D20" s="68">
        <v>5</v>
      </c>
      <c r="E20" s="68">
        <v>3</v>
      </c>
      <c r="F20" s="68">
        <v>3</v>
      </c>
      <c r="G20" s="68">
        <v>4</v>
      </c>
      <c r="H20" s="68"/>
      <c r="I20" s="68">
        <f t="shared" si="2"/>
        <v>15</v>
      </c>
    </row>
    <row r="21" spans="1:9" s="60" customFormat="1" ht="18.75" customHeight="1">
      <c r="A21" s="86"/>
      <c r="B21" s="62" t="s">
        <v>18</v>
      </c>
      <c r="C21" s="68">
        <v>23</v>
      </c>
      <c r="D21" s="68">
        <v>3</v>
      </c>
      <c r="E21" s="68">
        <v>2</v>
      </c>
      <c r="F21" s="68"/>
      <c r="G21" s="68"/>
      <c r="H21" s="68"/>
      <c r="I21" s="68">
        <f t="shared" si="2"/>
        <v>5</v>
      </c>
    </row>
    <row r="22" spans="1:9" s="60" customFormat="1" ht="18.75" customHeight="1">
      <c r="A22" s="86"/>
      <c r="B22" s="62" t="s">
        <v>19</v>
      </c>
      <c r="C22" s="68">
        <v>45</v>
      </c>
      <c r="D22" s="68">
        <v>23</v>
      </c>
      <c r="E22" s="68">
        <v>3</v>
      </c>
      <c r="F22" s="68">
        <v>2</v>
      </c>
      <c r="G22" s="68">
        <v>2</v>
      </c>
      <c r="H22" s="68"/>
      <c r="I22" s="68">
        <f>SUM(D22:H22)</f>
        <v>30</v>
      </c>
    </row>
    <row r="23" spans="1:9" s="60" customFormat="1" ht="18.75" customHeight="1">
      <c r="A23" s="86"/>
      <c r="B23" s="62" t="s">
        <v>212</v>
      </c>
      <c r="C23" s="68">
        <v>30</v>
      </c>
      <c r="D23" s="68">
        <v>10</v>
      </c>
      <c r="E23" s="68">
        <v>5</v>
      </c>
      <c r="F23" s="68">
        <v>4</v>
      </c>
      <c r="G23" s="68">
        <v>10</v>
      </c>
      <c r="H23" s="68">
        <v>1</v>
      </c>
      <c r="I23" s="68">
        <f t="shared" si="2"/>
        <v>30</v>
      </c>
    </row>
    <row r="24" spans="1:9" s="60" customFormat="1" ht="18.75" customHeight="1">
      <c r="A24" s="86"/>
      <c r="B24" s="62" t="s">
        <v>20</v>
      </c>
      <c r="C24" s="68">
        <v>45</v>
      </c>
      <c r="D24" s="68">
        <v>5</v>
      </c>
      <c r="E24" s="68">
        <v>9</v>
      </c>
      <c r="F24" s="68">
        <v>5</v>
      </c>
      <c r="G24" s="68">
        <v>11</v>
      </c>
      <c r="H24" s="68"/>
      <c r="I24" s="68">
        <f t="shared" si="2"/>
        <v>30</v>
      </c>
    </row>
    <row r="25" spans="1:9" s="60" customFormat="1" ht="18.75" customHeight="1">
      <c r="A25" s="86"/>
      <c r="B25" s="62" t="s">
        <v>21</v>
      </c>
      <c r="C25" s="68"/>
      <c r="D25" s="68"/>
      <c r="E25" s="68"/>
      <c r="F25" s="68"/>
      <c r="G25" s="68"/>
      <c r="H25" s="68"/>
      <c r="I25" s="68">
        <f t="shared" si="2"/>
        <v>0</v>
      </c>
    </row>
    <row r="26" spans="1:9" s="60" customFormat="1" ht="18.75" customHeight="1">
      <c r="A26" s="86"/>
      <c r="B26" s="62" t="s">
        <v>88</v>
      </c>
      <c r="C26" s="68">
        <v>40</v>
      </c>
      <c r="D26" s="68"/>
      <c r="E26" s="68"/>
      <c r="F26" s="68"/>
      <c r="G26" s="68"/>
      <c r="H26" s="68"/>
      <c r="I26" s="68">
        <f t="shared" si="2"/>
        <v>0</v>
      </c>
    </row>
    <row r="27" spans="1:9" s="60" customFormat="1" ht="18.75" customHeight="1">
      <c r="A27" s="86"/>
      <c r="B27" s="62" t="s">
        <v>89</v>
      </c>
      <c r="C27" s="68">
        <v>20</v>
      </c>
      <c r="D27" s="68"/>
      <c r="E27" s="68"/>
      <c r="F27" s="68"/>
      <c r="G27" s="68"/>
      <c r="H27" s="68"/>
      <c r="I27" s="68">
        <f t="shared" si="2"/>
        <v>0</v>
      </c>
    </row>
    <row r="28" spans="1:9" s="60" customFormat="1" ht="18.75" customHeight="1">
      <c r="A28" s="86"/>
      <c r="B28" s="61" t="s">
        <v>22</v>
      </c>
      <c r="C28" s="67">
        <f>SUM(C29:C35)</f>
        <v>206</v>
      </c>
      <c r="D28" s="67">
        <f aca="true" t="shared" si="3" ref="D28:I28">SUM(D29:D35)</f>
        <v>22</v>
      </c>
      <c r="E28" s="67">
        <f t="shared" si="3"/>
        <v>25</v>
      </c>
      <c r="F28" s="67">
        <f t="shared" si="3"/>
        <v>28</v>
      </c>
      <c r="G28" s="67">
        <f t="shared" si="3"/>
        <v>36</v>
      </c>
      <c r="H28" s="67">
        <f t="shared" si="3"/>
        <v>4</v>
      </c>
      <c r="I28" s="67">
        <f t="shared" si="3"/>
        <v>115</v>
      </c>
    </row>
    <row r="29" spans="1:9" s="60" customFormat="1" ht="18.75" customHeight="1">
      <c r="A29" s="86"/>
      <c r="B29" s="62" t="s">
        <v>23</v>
      </c>
      <c r="C29" s="68">
        <v>40</v>
      </c>
      <c r="D29" s="68">
        <v>5</v>
      </c>
      <c r="E29" s="68">
        <v>7</v>
      </c>
      <c r="F29" s="68">
        <v>10</v>
      </c>
      <c r="G29" s="68">
        <v>8</v>
      </c>
      <c r="H29" s="68"/>
      <c r="I29" s="68">
        <f aca="true" t="shared" si="4" ref="I29:I34">SUM(D29:H29)</f>
        <v>30</v>
      </c>
    </row>
    <row r="30" spans="1:9" s="60" customFormat="1" ht="18.75" customHeight="1">
      <c r="A30" s="86"/>
      <c r="B30" s="62" t="s">
        <v>24</v>
      </c>
      <c r="C30" s="68">
        <v>40</v>
      </c>
      <c r="D30" s="68">
        <v>5</v>
      </c>
      <c r="E30" s="68">
        <v>7</v>
      </c>
      <c r="F30" s="68">
        <v>10</v>
      </c>
      <c r="G30" s="68">
        <v>8</v>
      </c>
      <c r="H30" s="68"/>
      <c r="I30" s="68">
        <f t="shared" si="4"/>
        <v>30</v>
      </c>
    </row>
    <row r="31" spans="1:9" s="60" customFormat="1" ht="18.75" customHeight="1">
      <c r="A31" s="86"/>
      <c r="B31" s="62" t="s">
        <v>18</v>
      </c>
      <c r="C31" s="68">
        <v>22</v>
      </c>
      <c r="D31" s="68">
        <v>5</v>
      </c>
      <c r="E31" s="68">
        <v>5</v>
      </c>
      <c r="F31" s="68">
        <v>3</v>
      </c>
      <c r="G31" s="68">
        <v>10</v>
      </c>
      <c r="H31" s="68">
        <v>2</v>
      </c>
      <c r="I31" s="68">
        <f t="shared" si="4"/>
        <v>25</v>
      </c>
    </row>
    <row r="32" spans="1:9" s="60" customFormat="1" ht="18.75" customHeight="1">
      <c r="A32" s="86"/>
      <c r="B32" s="62" t="s">
        <v>17</v>
      </c>
      <c r="C32" s="68">
        <v>22</v>
      </c>
      <c r="D32" s="68">
        <v>2</v>
      </c>
      <c r="E32" s="68">
        <v>3</v>
      </c>
      <c r="F32" s="68">
        <v>2</v>
      </c>
      <c r="G32" s="68">
        <v>6</v>
      </c>
      <c r="H32" s="68">
        <v>2</v>
      </c>
      <c r="I32" s="68">
        <f t="shared" si="4"/>
        <v>15</v>
      </c>
    </row>
    <row r="33" spans="1:9" s="60" customFormat="1" ht="18.75" customHeight="1">
      <c r="A33" s="86"/>
      <c r="B33" s="62" t="s">
        <v>211</v>
      </c>
      <c r="C33" s="68">
        <v>22</v>
      </c>
      <c r="D33" s="68">
        <v>5</v>
      </c>
      <c r="E33" s="68">
        <v>3</v>
      </c>
      <c r="F33" s="68">
        <v>3</v>
      </c>
      <c r="G33" s="68">
        <v>4</v>
      </c>
      <c r="H33" s="68"/>
      <c r="I33" s="68">
        <f t="shared" si="4"/>
        <v>15</v>
      </c>
    </row>
    <row r="34" spans="1:9" s="60" customFormat="1" ht="18.75" customHeight="1">
      <c r="A34" s="86"/>
      <c r="B34" s="62" t="s">
        <v>234</v>
      </c>
      <c r="C34" s="68">
        <v>30</v>
      </c>
      <c r="D34" s="68"/>
      <c r="E34" s="68"/>
      <c r="F34" s="68"/>
      <c r="G34" s="68"/>
      <c r="H34" s="68"/>
      <c r="I34" s="68">
        <f t="shared" si="4"/>
        <v>0</v>
      </c>
    </row>
    <row r="35" spans="1:9" s="60" customFormat="1" ht="18.75" customHeight="1">
      <c r="A35" s="144"/>
      <c r="B35" s="145" t="s">
        <v>235</v>
      </c>
      <c r="C35" s="146">
        <v>30</v>
      </c>
      <c r="D35" s="146"/>
      <c r="E35" s="146"/>
      <c r="F35" s="146"/>
      <c r="G35" s="146"/>
      <c r="H35" s="146"/>
      <c r="I35" s="146"/>
    </row>
    <row r="36" spans="1:9" s="60" customFormat="1" ht="18.75" customHeight="1">
      <c r="A36" s="86"/>
      <c r="B36" s="62" t="s">
        <v>19</v>
      </c>
      <c r="C36" s="68"/>
      <c r="D36" s="68"/>
      <c r="E36" s="68"/>
      <c r="F36" s="68"/>
      <c r="G36" s="68"/>
      <c r="H36" s="68"/>
      <c r="I36" s="68"/>
    </row>
    <row r="37" spans="1:9" s="60" customFormat="1" ht="18.75" customHeight="1">
      <c r="A37" s="87"/>
      <c r="B37" s="63"/>
      <c r="C37" s="69"/>
      <c r="D37" s="69"/>
      <c r="E37" s="69"/>
      <c r="F37" s="69"/>
      <c r="G37" s="69"/>
      <c r="H37" s="69"/>
      <c r="I37" s="69"/>
    </row>
    <row r="38" spans="1:9" s="60" customFormat="1" ht="18.75" customHeight="1">
      <c r="A38" s="120" t="s">
        <v>26</v>
      </c>
      <c r="B38" s="136"/>
      <c r="C38" s="122">
        <f>SUM(C39:C59)</f>
        <v>960</v>
      </c>
      <c r="D38" s="122">
        <f aca="true" t="shared" si="5" ref="D38:I38">SUM(D39:D59)</f>
        <v>154</v>
      </c>
      <c r="E38" s="122">
        <f t="shared" si="5"/>
        <v>268</v>
      </c>
      <c r="F38" s="122">
        <f t="shared" si="5"/>
        <v>148</v>
      </c>
      <c r="G38" s="122">
        <f t="shared" si="5"/>
        <v>285</v>
      </c>
      <c r="H38" s="122">
        <f t="shared" si="5"/>
        <v>105</v>
      </c>
      <c r="I38" s="122">
        <f t="shared" si="5"/>
        <v>960</v>
      </c>
    </row>
    <row r="39" spans="1:9" s="60" customFormat="1" ht="18.75" customHeight="1">
      <c r="A39" s="86"/>
      <c r="B39" s="62" t="s">
        <v>27</v>
      </c>
      <c r="C39" s="68">
        <v>50</v>
      </c>
      <c r="D39" s="68">
        <v>10</v>
      </c>
      <c r="E39" s="68">
        <v>10</v>
      </c>
      <c r="F39" s="68">
        <v>15</v>
      </c>
      <c r="G39" s="68">
        <v>10</v>
      </c>
      <c r="H39" s="68">
        <v>5</v>
      </c>
      <c r="I39" s="68">
        <f aca="true" t="shared" si="6" ref="I39:I57">SUM(D39:H39)</f>
        <v>50</v>
      </c>
    </row>
    <row r="40" spans="1:9" s="60" customFormat="1" ht="18.75" customHeight="1">
      <c r="A40" s="86"/>
      <c r="B40" s="62" t="s">
        <v>213</v>
      </c>
      <c r="C40" s="68">
        <v>50</v>
      </c>
      <c r="D40" s="68">
        <v>20</v>
      </c>
      <c r="E40" s="68">
        <v>15</v>
      </c>
      <c r="F40" s="68">
        <v>10</v>
      </c>
      <c r="G40" s="68">
        <v>4</v>
      </c>
      <c r="H40" s="68">
        <v>1</v>
      </c>
      <c r="I40" s="68">
        <f t="shared" si="6"/>
        <v>50</v>
      </c>
    </row>
    <row r="41" spans="1:9" s="60" customFormat="1" ht="18.75" customHeight="1">
      <c r="A41" s="86"/>
      <c r="B41" s="62" t="s">
        <v>28</v>
      </c>
      <c r="C41" s="68">
        <v>50</v>
      </c>
      <c r="D41" s="68">
        <v>15</v>
      </c>
      <c r="E41" s="68">
        <v>12</v>
      </c>
      <c r="F41" s="68">
        <v>12</v>
      </c>
      <c r="G41" s="68">
        <v>10</v>
      </c>
      <c r="H41" s="68">
        <v>1</v>
      </c>
      <c r="I41" s="68">
        <f t="shared" si="6"/>
        <v>50</v>
      </c>
    </row>
    <row r="42" spans="1:9" s="60" customFormat="1" ht="18.75" customHeight="1">
      <c r="A42" s="86"/>
      <c r="B42" s="62" t="s">
        <v>29</v>
      </c>
      <c r="C42" s="68">
        <v>50</v>
      </c>
      <c r="D42" s="68">
        <v>4</v>
      </c>
      <c r="E42" s="68">
        <v>15</v>
      </c>
      <c r="F42" s="68">
        <v>15</v>
      </c>
      <c r="G42" s="68">
        <v>12</v>
      </c>
      <c r="H42" s="68">
        <v>4</v>
      </c>
      <c r="I42" s="68">
        <f t="shared" si="6"/>
        <v>50</v>
      </c>
    </row>
    <row r="43" spans="1:9" s="60" customFormat="1" ht="18.75" customHeight="1">
      <c r="A43" s="86"/>
      <c r="B43" s="62" t="s">
        <v>30</v>
      </c>
      <c r="C43" s="68">
        <v>45</v>
      </c>
      <c r="D43" s="68">
        <v>4</v>
      </c>
      <c r="E43" s="68">
        <v>16</v>
      </c>
      <c r="F43" s="68">
        <v>5</v>
      </c>
      <c r="G43" s="68">
        <v>20</v>
      </c>
      <c r="H43" s="68"/>
      <c r="I43" s="68">
        <f t="shared" si="6"/>
        <v>45</v>
      </c>
    </row>
    <row r="44" spans="1:9" s="60" customFormat="1" ht="18.75" customHeight="1">
      <c r="A44" s="86"/>
      <c r="B44" s="62" t="s">
        <v>31</v>
      </c>
      <c r="C44" s="68">
        <v>55</v>
      </c>
      <c r="D44" s="68">
        <v>10</v>
      </c>
      <c r="E44" s="68">
        <v>20</v>
      </c>
      <c r="F44" s="68">
        <v>10</v>
      </c>
      <c r="G44" s="68">
        <v>10</v>
      </c>
      <c r="H44" s="68">
        <v>5</v>
      </c>
      <c r="I44" s="68">
        <f t="shared" si="6"/>
        <v>55</v>
      </c>
    </row>
    <row r="45" spans="1:9" s="60" customFormat="1" ht="18.75" customHeight="1">
      <c r="A45" s="86"/>
      <c r="B45" s="62" t="s">
        <v>83</v>
      </c>
      <c r="C45" s="68">
        <v>40</v>
      </c>
      <c r="D45" s="68">
        <v>4</v>
      </c>
      <c r="E45" s="68">
        <v>10</v>
      </c>
      <c r="F45" s="68">
        <v>5</v>
      </c>
      <c r="G45" s="68">
        <v>15</v>
      </c>
      <c r="H45" s="68">
        <v>6</v>
      </c>
      <c r="I45" s="68">
        <f t="shared" si="6"/>
        <v>40</v>
      </c>
    </row>
    <row r="46" spans="1:9" s="60" customFormat="1" ht="18.75" customHeight="1">
      <c r="A46" s="86"/>
      <c r="B46" s="62" t="s">
        <v>84</v>
      </c>
      <c r="C46" s="68">
        <v>40</v>
      </c>
      <c r="D46" s="68">
        <v>4</v>
      </c>
      <c r="E46" s="68">
        <v>10</v>
      </c>
      <c r="F46" s="68">
        <v>5</v>
      </c>
      <c r="G46" s="68">
        <v>15</v>
      </c>
      <c r="H46" s="68">
        <v>6</v>
      </c>
      <c r="I46" s="68">
        <f t="shared" si="6"/>
        <v>40</v>
      </c>
    </row>
    <row r="47" spans="1:9" s="60" customFormat="1" ht="18.75" customHeight="1">
      <c r="A47" s="86"/>
      <c r="B47" s="62" t="s">
        <v>24</v>
      </c>
      <c r="C47" s="68">
        <v>50</v>
      </c>
      <c r="D47" s="68">
        <v>6</v>
      </c>
      <c r="E47" s="68">
        <v>25</v>
      </c>
      <c r="F47" s="68">
        <v>3</v>
      </c>
      <c r="G47" s="68">
        <v>13</v>
      </c>
      <c r="H47" s="68">
        <v>3</v>
      </c>
      <c r="I47" s="68">
        <f t="shared" si="6"/>
        <v>50</v>
      </c>
    </row>
    <row r="48" spans="1:9" s="60" customFormat="1" ht="18.75" customHeight="1">
      <c r="A48" s="86"/>
      <c r="B48" s="62" t="s">
        <v>190</v>
      </c>
      <c r="C48" s="68">
        <v>25</v>
      </c>
      <c r="D48" s="68">
        <v>8</v>
      </c>
      <c r="E48" s="68">
        <v>5</v>
      </c>
      <c r="F48" s="68">
        <v>2</v>
      </c>
      <c r="G48" s="68">
        <v>8</v>
      </c>
      <c r="H48" s="68">
        <v>2</v>
      </c>
      <c r="I48" s="68">
        <f t="shared" si="6"/>
        <v>25</v>
      </c>
    </row>
    <row r="49" spans="1:9" s="60" customFormat="1" ht="18.75" customHeight="1">
      <c r="A49" s="86"/>
      <c r="B49" s="62" t="s">
        <v>191</v>
      </c>
      <c r="C49" s="68">
        <v>25</v>
      </c>
      <c r="D49" s="68">
        <v>5</v>
      </c>
      <c r="E49" s="68">
        <v>8</v>
      </c>
      <c r="F49" s="68">
        <v>2</v>
      </c>
      <c r="G49" s="68">
        <v>5</v>
      </c>
      <c r="H49" s="68">
        <v>5</v>
      </c>
      <c r="I49" s="68">
        <f t="shared" si="6"/>
        <v>25</v>
      </c>
    </row>
    <row r="50" spans="1:9" s="60" customFormat="1" ht="18.75" customHeight="1">
      <c r="A50" s="86"/>
      <c r="B50" s="62" t="s">
        <v>32</v>
      </c>
      <c r="C50" s="68">
        <v>50</v>
      </c>
      <c r="D50" s="68">
        <v>10</v>
      </c>
      <c r="E50" s="68">
        <v>15</v>
      </c>
      <c r="F50" s="68">
        <v>5</v>
      </c>
      <c r="G50" s="68">
        <v>10</v>
      </c>
      <c r="H50" s="68">
        <v>10</v>
      </c>
      <c r="I50" s="68">
        <f t="shared" si="6"/>
        <v>50</v>
      </c>
    </row>
    <row r="51" spans="1:9" s="60" customFormat="1" ht="18.75" customHeight="1">
      <c r="A51" s="86"/>
      <c r="B51" s="62" t="s">
        <v>81</v>
      </c>
      <c r="C51" s="68">
        <v>50</v>
      </c>
      <c r="D51" s="68">
        <v>7</v>
      </c>
      <c r="E51" s="68">
        <v>20</v>
      </c>
      <c r="F51" s="68">
        <v>3</v>
      </c>
      <c r="G51" s="68">
        <v>10</v>
      </c>
      <c r="H51" s="68">
        <v>10</v>
      </c>
      <c r="I51" s="68">
        <f t="shared" si="6"/>
        <v>50</v>
      </c>
    </row>
    <row r="52" spans="1:9" s="60" customFormat="1" ht="18.75" customHeight="1">
      <c r="A52" s="86"/>
      <c r="B52" s="62" t="s">
        <v>214</v>
      </c>
      <c r="C52" s="68">
        <v>50</v>
      </c>
      <c r="D52" s="68">
        <v>10</v>
      </c>
      <c r="E52" s="68">
        <v>10</v>
      </c>
      <c r="F52" s="68">
        <v>10</v>
      </c>
      <c r="G52" s="68">
        <v>15</v>
      </c>
      <c r="H52" s="68">
        <v>5</v>
      </c>
      <c r="I52" s="68">
        <f t="shared" si="6"/>
        <v>50</v>
      </c>
    </row>
    <row r="53" spans="1:9" s="60" customFormat="1" ht="18.75" customHeight="1">
      <c r="A53" s="86"/>
      <c r="B53" s="62" t="s">
        <v>33</v>
      </c>
      <c r="C53" s="68">
        <v>50</v>
      </c>
      <c r="D53" s="68">
        <v>10</v>
      </c>
      <c r="E53" s="68">
        <v>20</v>
      </c>
      <c r="F53" s="68">
        <v>3</v>
      </c>
      <c r="G53" s="68">
        <v>13</v>
      </c>
      <c r="H53" s="68">
        <v>4</v>
      </c>
      <c r="I53" s="68">
        <f t="shared" si="6"/>
        <v>50</v>
      </c>
    </row>
    <row r="54" spans="1:9" s="60" customFormat="1" ht="18.75" customHeight="1">
      <c r="A54" s="86"/>
      <c r="B54" s="62" t="s">
        <v>34</v>
      </c>
      <c r="C54" s="68">
        <v>50</v>
      </c>
      <c r="D54" s="68">
        <v>10</v>
      </c>
      <c r="E54" s="68">
        <v>15</v>
      </c>
      <c r="F54" s="68">
        <v>15</v>
      </c>
      <c r="G54" s="68">
        <v>5</v>
      </c>
      <c r="H54" s="68">
        <v>5</v>
      </c>
      <c r="I54" s="68">
        <f t="shared" si="6"/>
        <v>50</v>
      </c>
    </row>
    <row r="55" spans="1:9" s="60" customFormat="1" ht="18.75" customHeight="1">
      <c r="A55" s="86"/>
      <c r="B55" s="62" t="s">
        <v>35</v>
      </c>
      <c r="C55" s="68">
        <v>30</v>
      </c>
      <c r="D55" s="68">
        <v>2</v>
      </c>
      <c r="E55" s="68">
        <v>7</v>
      </c>
      <c r="F55" s="68">
        <v>8</v>
      </c>
      <c r="G55" s="68">
        <v>10</v>
      </c>
      <c r="H55" s="68">
        <v>3</v>
      </c>
      <c r="I55" s="68">
        <f t="shared" si="6"/>
        <v>30</v>
      </c>
    </row>
    <row r="56" spans="1:9" s="60" customFormat="1" ht="18.75" customHeight="1">
      <c r="A56" s="86"/>
      <c r="B56" s="62" t="s">
        <v>215</v>
      </c>
      <c r="C56" s="68">
        <v>50</v>
      </c>
      <c r="D56" s="68">
        <v>5</v>
      </c>
      <c r="E56" s="68">
        <v>15</v>
      </c>
      <c r="F56" s="68">
        <v>15</v>
      </c>
      <c r="G56" s="68">
        <v>10</v>
      </c>
      <c r="H56" s="68">
        <v>5</v>
      </c>
      <c r="I56" s="68">
        <f t="shared" si="6"/>
        <v>50</v>
      </c>
    </row>
    <row r="57" spans="1:9" s="60" customFormat="1" ht="18.75" customHeight="1">
      <c r="A57" s="86"/>
      <c r="B57" s="62" t="s">
        <v>216</v>
      </c>
      <c r="C57" s="68">
        <v>50</v>
      </c>
      <c r="D57" s="68">
        <v>10</v>
      </c>
      <c r="E57" s="68">
        <v>20</v>
      </c>
      <c r="F57" s="68">
        <v>5</v>
      </c>
      <c r="G57" s="68">
        <v>10</v>
      </c>
      <c r="H57" s="68">
        <v>5</v>
      </c>
      <c r="I57" s="68">
        <f t="shared" si="6"/>
        <v>50</v>
      </c>
    </row>
    <row r="58" spans="1:9" s="60" customFormat="1" ht="18.75" customHeight="1">
      <c r="A58" s="86"/>
      <c r="B58" s="62" t="s">
        <v>217</v>
      </c>
      <c r="C58" s="68">
        <v>50</v>
      </c>
      <c r="D58" s="68"/>
      <c r="E58" s="68"/>
      <c r="F58" s="68"/>
      <c r="G58" s="68">
        <v>40</v>
      </c>
      <c r="H58" s="68">
        <v>10</v>
      </c>
      <c r="I58" s="68">
        <f>SUM(D58:H58)</f>
        <v>50</v>
      </c>
    </row>
    <row r="59" spans="1:9" s="60" customFormat="1" ht="18.75" customHeight="1">
      <c r="A59" s="86"/>
      <c r="B59" s="62" t="s">
        <v>218</v>
      </c>
      <c r="C59" s="68">
        <v>50</v>
      </c>
      <c r="D59" s="68"/>
      <c r="E59" s="68"/>
      <c r="F59" s="68"/>
      <c r="G59" s="68">
        <v>40</v>
      </c>
      <c r="H59" s="68">
        <v>10</v>
      </c>
      <c r="I59" s="68">
        <f>SUM(D59:H59)</f>
        <v>50</v>
      </c>
    </row>
    <row r="60" spans="1:9" s="70" customFormat="1" ht="18.75" customHeight="1">
      <c r="A60" s="123" t="s">
        <v>36</v>
      </c>
      <c r="B60" s="124"/>
      <c r="C60" s="125">
        <f>SUM(C61:C72)</f>
        <v>735</v>
      </c>
      <c r="D60" s="125">
        <f aca="true" t="shared" si="7" ref="D60:I60">SUM(D61:D70)</f>
        <v>100</v>
      </c>
      <c r="E60" s="125">
        <f t="shared" si="7"/>
        <v>140</v>
      </c>
      <c r="F60" s="125">
        <f t="shared" si="7"/>
        <v>65</v>
      </c>
      <c r="G60" s="125">
        <f t="shared" si="7"/>
        <v>75</v>
      </c>
      <c r="H60" s="125">
        <f t="shared" si="7"/>
        <v>30</v>
      </c>
      <c r="I60" s="125">
        <f t="shared" si="7"/>
        <v>410</v>
      </c>
    </row>
    <row r="61" spans="1:9" s="70" customFormat="1" ht="18.75" customHeight="1">
      <c r="A61" s="88"/>
      <c r="B61" s="16" t="s">
        <v>37</v>
      </c>
      <c r="C61" s="65">
        <v>55</v>
      </c>
      <c r="D61" s="65">
        <v>10</v>
      </c>
      <c r="E61" s="65">
        <v>15</v>
      </c>
      <c r="F61" s="65">
        <v>5</v>
      </c>
      <c r="G61" s="65">
        <v>5</v>
      </c>
      <c r="H61" s="65">
        <v>5</v>
      </c>
      <c r="I61" s="65">
        <f aca="true" t="shared" si="8" ref="I61:I70">SUM(D61:H61)</f>
        <v>40</v>
      </c>
    </row>
    <row r="62" spans="1:9" s="70" customFormat="1" ht="37.5">
      <c r="A62" s="88"/>
      <c r="B62" s="71" t="s">
        <v>79</v>
      </c>
      <c r="C62" s="65">
        <v>90</v>
      </c>
      <c r="D62" s="65">
        <v>10</v>
      </c>
      <c r="E62" s="65">
        <v>15</v>
      </c>
      <c r="F62" s="65">
        <v>5</v>
      </c>
      <c r="G62" s="65">
        <v>5</v>
      </c>
      <c r="H62" s="65">
        <v>5</v>
      </c>
      <c r="I62" s="65">
        <f t="shared" si="8"/>
        <v>40</v>
      </c>
    </row>
    <row r="63" spans="1:9" s="70" customFormat="1" ht="37.5">
      <c r="A63" s="88"/>
      <c r="B63" s="71" t="s">
        <v>80</v>
      </c>
      <c r="C63" s="65">
        <v>90</v>
      </c>
      <c r="D63" s="65">
        <v>10</v>
      </c>
      <c r="E63" s="65">
        <v>15</v>
      </c>
      <c r="F63" s="65">
        <v>5</v>
      </c>
      <c r="G63" s="65">
        <v>5</v>
      </c>
      <c r="H63" s="65">
        <v>5</v>
      </c>
      <c r="I63" s="65">
        <f t="shared" si="8"/>
        <v>40</v>
      </c>
    </row>
    <row r="64" spans="1:9" s="70" customFormat="1" ht="18.75" customHeight="1">
      <c r="A64" s="88"/>
      <c r="B64" s="16" t="s">
        <v>87</v>
      </c>
      <c r="C64" s="65">
        <v>100</v>
      </c>
      <c r="D64" s="65">
        <v>10</v>
      </c>
      <c r="E64" s="65">
        <v>15</v>
      </c>
      <c r="F64" s="65">
        <v>5</v>
      </c>
      <c r="G64" s="65">
        <v>5</v>
      </c>
      <c r="H64" s="65">
        <v>5</v>
      </c>
      <c r="I64" s="65">
        <f t="shared" si="8"/>
        <v>40</v>
      </c>
    </row>
    <row r="65" spans="1:9" s="70" customFormat="1" ht="18.75" customHeight="1">
      <c r="A65" s="88"/>
      <c r="B65" s="16" t="s">
        <v>38</v>
      </c>
      <c r="C65" s="65">
        <v>50</v>
      </c>
      <c r="D65" s="65">
        <v>10</v>
      </c>
      <c r="E65" s="65">
        <v>15</v>
      </c>
      <c r="F65" s="65">
        <v>10</v>
      </c>
      <c r="G65" s="65">
        <v>15</v>
      </c>
      <c r="H65" s="65"/>
      <c r="I65" s="65">
        <f t="shared" si="8"/>
        <v>50</v>
      </c>
    </row>
    <row r="66" spans="1:9" s="70" customFormat="1" ht="18.75" customHeight="1">
      <c r="A66" s="89"/>
      <c r="B66" s="18" t="s">
        <v>39</v>
      </c>
      <c r="C66" s="72">
        <v>50</v>
      </c>
      <c r="D66" s="72">
        <v>10</v>
      </c>
      <c r="E66" s="72">
        <v>15</v>
      </c>
      <c r="F66" s="72">
        <v>10</v>
      </c>
      <c r="G66" s="72">
        <v>15</v>
      </c>
      <c r="H66" s="72"/>
      <c r="I66" s="72">
        <f t="shared" si="8"/>
        <v>50</v>
      </c>
    </row>
    <row r="67" spans="1:9" s="70" customFormat="1" ht="18.75" customHeight="1">
      <c r="A67" s="88"/>
      <c r="B67" s="16" t="s">
        <v>40</v>
      </c>
      <c r="C67" s="65">
        <v>60</v>
      </c>
      <c r="D67" s="65">
        <v>10</v>
      </c>
      <c r="E67" s="65">
        <v>15</v>
      </c>
      <c r="F67" s="65">
        <v>10</v>
      </c>
      <c r="G67" s="65">
        <v>5</v>
      </c>
      <c r="H67" s="65"/>
      <c r="I67" s="65">
        <f>SUM(D67:H67)</f>
        <v>40</v>
      </c>
    </row>
    <row r="68" spans="1:9" s="70" customFormat="1" ht="18.75" customHeight="1">
      <c r="A68" s="88"/>
      <c r="B68" s="16" t="s">
        <v>236</v>
      </c>
      <c r="C68" s="65">
        <v>50</v>
      </c>
      <c r="D68" s="65">
        <v>10</v>
      </c>
      <c r="E68" s="65">
        <v>15</v>
      </c>
      <c r="F68" s="65">
        <v>5</v>
      </c>
      <c r="G68" s="65">
        <v>5</v>
      </c>
      <c r="H68" s="65">
        <v>5</v>
      </c>
      <c r="I68" s="65">
        <f t="shared" si="8"/>
        <v>40</v>
      </c>
    </row>
    <row r="69" spans="1:9" s="70" customFormat="1" ht="18.75" customHeight="1">
      <c r="A69" s="88"/>
      <c r="B69" s="16" t="s">
        <v>16</v>
      </c>
      <c r="C69" s="65">
        <v>50</v>
      </c>
      <c r="D69" s="65">
        <v>10</v>
      </c>
      <c r="E69" s="65">
        <v>10</v>
      </c>
      <c r="F69" s="65">
        <v>5</v>
      </c>
      <c r="G69" s="65">
        <v>10</v>
      </c>
      <c r="H69" s="65">
        <v>5</v>
      </c>
      <c r="I69" s="65">
        <f t="shared" si="8"/>
        <v>40</v>
      </c>
    </row>
    <row r="70" spans="1:9" s="70" customFormat="1" ht="18.75" customHeight="1">
      <c r="A70" s="88"/>
      <c r="B70" s="16" t="s">
        <v>41</v>
      </c>
      <c r="C70" s="65">
        <v>60</v>
      </c>
      <c r="D70" s="65">
        <v>10</v>
      </c>
      <c r="E70" s="65">
        <v>10</v>
      </c>
      <c r="F70" s="65">
        <v>5</v>
      </c>
      <c r="G70" s="65">
        <v>5</v>
      </c>
      <c r="H70" s="65"/>
      <c r="I70" s="65">
        <f t="shared" si="8"/>
        <v>30</v>
      </c>
    </row>
    <row r="71" spans="1:9" s="70" customFormat="1" ht="18.75" customHeight="1">
      <c r="A71" s="88"/>
      <c r="B71" s="16" t="s">
        <v>237</v>
      </c>
      <c r="C71" s="65">
        <v>50</v>
      </c>
      <c r="D71" s="65"/>
      <c r="E71" s="65"/>
      <c r="F71" s="65"/>
      <c r="G71" s="65"/>
      <c r="H71" s="65"/>
      <c r="I71" s="65"/>
    </row>
    <row r="72" spans="1:9" s="70" customFormat="1" ht="18.75" customHeight="1">
      <c r="A72" s="88"/>
      <c r="B72" s="16" t="s">
        <v>238</v>
      </c>
      <c r="C72" s="65">
        <v>30</v>
      </c>
      <c r="D72" s="65"/>
      <c r="E72" s="65"/>
      <c r="F72" s="65"/>
      <c r="G72" s="65"/>
      <c r="H72" s="65"/>
      <c r="I72" s="65"/>
    </row>
    <row r="73" spans="1:9" s="60" customFormat="1" ht="18.75" customHeight="1">
      <c r="A73" s="120" t="s">
        <v>42</v>
      </c>
      <c r="B73" s="126"/>
      <c r="C73" s="122">
        <f>SUM(C74:C79)</f>
        <v>360</v>
      </c>
      <c r="D73" s="122">
        <f aca="true" t="shared" si="9" ref="D73:I73">SUM(D74:D78)</f>
        <v>110</v>
      </c>
      <c r="E73" s="122">
        <f t="shared" si="9"/>
        <v>90</v>
      </c>
      <c r="F73" s="122">
        <f t="shared" si="9"/>
        <v>0</v>
      </c>
      <c r="G73" s="122">
        <f t="shared" si="9"/>
        <v>70</v>
      </c>
      <c r="H73" s="122">
        <f t="shared" si="9"/>
        <v>30</v>
      </c>
      <c r="I73" s="122">
        <f t="shared" si="9"/>
        <v>300</v>
      </c>
    </row>
    <row r="74" spans="1:9" s="60" customFormat="1" ht="18.75" customHeight="1">
      <c r="A74" s="86"/>
      <c r="B74" s="22" t="s">
        <v>43</v>
      </c>
      <c r="C74" s="68">
        <v>60</v>
      </c>
      <c r="D74" s="68">
        <v>25</v>
      </c>
      <c r="E74" s="68">
        <v>20</v>
      </c>
      <c r="F74" s="68"/>
      <c r="G74" s="68">
        <v>15</v>
      </c>
      <c r="H74" s="68">
        <v>0</v>
      </c>
      <c r="I74" s="68">
        <f>SUM(D74:H74)</f>
        <v>60</v>
      </c>
    </row>
    <row r="75" spans="1:9" s="60" customFormat="1" ht="18.75" customHeight="1">
      <c r="A75" s="90"/>
      <c r="B75" s="22" t="s">
        <v>47</v>
      </c>
      <c r="C75" s="68">
        <v>60</v>
      </c>
      <c r="D75" s="68">
        <v>10</v>
      </c>
      <c r="E75" s="68">
        <v>10</v>
      </c>
      <c r="F75" s="68"/>
      <c r="G75" s="68">
        <v>10</v>
      </c>
      <c r="H75" s="68">
        <v>30</v>
      </c>
      <c r="I75" s="68">
        <f>SUM(D75:H75)</f>
        <v>60</v>
      </c>
    </row>
    <row r="76" spans="1:9" s="60" customFormat="1" ht="18.75" customHeight="1">
      <c r="A76" s="86"/>
      <c r="B76" s="22" t="s">
        <v>44</v>
      </c>
      <c r="C76" s="68">
        <v>60</v>
      </c>
      <c r="D76" s="68">
        <v>25</v>
      </c>
      <c r="E76" s="68">
        <v>20</v>
      </c>
      <c r="F76" s="68"/>
      <c r="G76" s="68">
        <v>15</v>
      </c>
      <c r="H76" s="68"/>
      <c r="I76" s="68">
        <f aca="true" t="shared" si="10" ref="I76:I93">SUM(D76:H76)</f>
        <v>60</v>
      </c>
    </row>
    <row r="77" spans="1:9" ht="18.75" customHeight="1">
      <c r="A77" s="90"/>
      <c r="B77" s="22" t="s">
        <v>45</v>
      </c>
      <c r="C77" s="68">
        <v>60</v>
      </c>
      <c r="D77" s="68">
        <v>25</v>
      </c>
      <c r="E77" s="68">
        <v>20</v>
      </c>
      <c r="F77" s="68"/>
      <c r="G77" s="68">
        <v>15</v>
      </c>
      <c r="H77" s="68"/>
      <c r="I77" s="68">
        <f t="shared" si="10"/>
        <v>60</v>
      </c>
    </row>
    <row r="78" spans="1:9" ht="18.75" customHeight="1">
      <c r="A78" s="90"/>
      <c r="B78" s="22" t="s">
        <v>46</v>
      </c>
      <c r="C78" s="68">
        <v>60</v>
      </c>
      <c r="D78" s="68">
        <v>25</v>
      </c>
      <c r="E78" s="68">
        <v>20</v>
      </c>
      <c r="F78" s="68"/>
      <c r="G78" s="68">
        <v>15</v>
      </c>
      <c r="H78" s="68"/>
      <c r="I78" s="68">
        <f t="shared" si="10"/>
        <v>60</v>
      </c>
    </row>
    <row r="79" spans="1:9" ht="18.75" customHeight="1">
      <c r="A79" s="90"/>
      <c r="B79" s="22" t="s">
        <v>239</v>
      </c>
      <c r="C79" s="68">
        <v>60</v>
      </c>
      <c r="D79" s="68"/>
      <c r="E79" s="68"/>
      <c r="F79" s="68"/>
      <c r="G79" s="68"/>
      <c r="H79" s="68"/>
      <c r="I79" s="68"/>
    </row>
    <row r="80" spans="1:9" ht="18.75" customHeight="1">
      <c r="A80" s="127" t="s">
        <v>48</v>
      </c>
      <c r="B80" s="128"/>
      <c r="C80" s="122">
        <f aca="true" t="shared" si="11" ref="C80:H80">SUM(C81:C83)</f>
        <v>240</v>
      </c>
      <c r="D80" s="122">
        <f t="shared" si="11"/>
        <v>24</v>
      </c>
      <c r="E80" s="122">
        <f t="shared" si="11"/>
        <v>120</v>
      </c>
      <c r="F80" s="122">
        <f t="shared" si="11"/>
        <v>24</v>
      </c>
      <c r="G80" s="122">
        <f t="shared" si="11"/>
        <v>48</v>
      </c>
      <c r="H80" s="122">
        <f t="shared" si="11"/>
        <v>24</v>
      </c>
      <c r="I80" s="122">
        <f>SUM(D80:H80)</f>
        <v>240</v>
      </c>
    </row>
    <row r="81" spans="1:9" ht="18.75" customHeight="1">
      <c r="A81" s="90"/>
      <c r="B81" s="20" t="s">
        <v>49</v>
      </c>
      <c r="C81" s="68">
        <v>120</v>
      </c>
      <c r="D81" s="68">
        <v>12</v>
      </c>
      <c r="E81" s="68">
        <v>60</v>
      </c>
      <c r="F81" s="68">
        <v>12</v>
      </c>
      <c r="G81" s="68">
        <v>24</v>
      </c>
      <c r="H81" s="68">
        <v>12</v>
      </c>
      <c r="I81" s="68">
        <f>SUM(D81:H81)</f>
        <v>120</v>
      </c>
    </row>
    <row r="82" spans="1:9" ht="18.75" customHeight="1">
      <c r="A82" s="90"/>
      <c r="B82" s="102" t="s">
        <v>189</v>
      </c>
      <c r="C82" s="68">
        <v>60</v>
      </c>
      <c r="D82" s="68">
        <v>6</v>
      </c>
      <c r="E82" s="68">
        <v>30</v>
      </c>
      <c r="F82" s="68">
        <v>6</v>
      </c>
      <c r="G82" s="68">
        <v>12</v>
      </c>
      <c r="H82" s="68">
        <v>6</v>
      </c>
      <c r="I82" s="68">
        <f>SUM(D82:H82)</f>
        <v>60</v>
      </c>
    </row>
    <row r="83" spans="1:9" ht="18.75" customHeight="1">
      <c r="A83" s="90"/>
      <c r="B83" s="101" t="s">
        <v>50</v>
      </c>
      <c r="C83" s="68">
        <v>60</v>
      </c>
      <c r="D83" s="68">
        <v>6</v>
      </c>
      <c r="E83" s="68">
        <v>30</v>
      </c>
      <c r="F83" s="68">
        <v>6</v>
      </c>
      <c r="G83" s="68">
        <v>12</v>
      </c>
      <c r="H83" s="68">
        <v>6</v>
      </c>
      <c r="I83" s="68">
        <f>SUM(D83:H83)</f>
        <v>60</v>
      </c>
    </row>
    <row r="84" spans="1:9" s="15" customFormat="1" ht="18.75" customHeight="1">
      <c r="A84" s="129" t="s">
        <v>51</v>
      </c>
      <c r="B84" s="130"/>
      <c r="C84" s="125">
        <f aca="true" t="shared" si="12" ref="C84:H84">SUM(C85:C88)</f>
        <v>100</v>
      </c>
      <c r="D84" s="125">
        <f t="shared" si="12"/>
        <v>9</v>
      </c>
      <c r="E84" s="125">
        <f t="shared" si="12"/>
        <v>30</v>
      </c>
      <c r="F84" s="125">
        <f t="shared" si="12"/>
        <v>6</v>
      </c>
      <c r="G84" s="125">
        <f t="shared" si="12"/>
        <v>15</v>
      </c>
      <c r="H84" s="125">
        <f t="shared" si="12"/>
        <v>40</v>
      </c>
      <c r="I84" s="125">
        <f t="shared" si="10"/>
        <v>100</v>
      </c>
    </row>
    <row r="85" spans="1:9" s="15" customFormat="1" ht="18.75" customHeight="1">
      <c r="A85" s="91"/>
      <c r="B85" s="16" t="s">
        <v>219</v>
      </c>
      <c r="C85" s="65">
        <v>25</v>
      </c>
      <c r="D85" s="65">
        <v>3</v>
      </c>
      <c r="E85" s="65">
        <v>10</v>
      </c>
      <c r="F85" s="65">
        <v>2</v>
      </c>
      <c r="G85" s="65">
        <v>5</v>
      </c>
      <c r="H85" s="65">
        <v>5</v>
      </c>
      <c r="I85" s="65">
        <f t="shared" si="10"/>
        <v>25</v>
      </c>
    </row>
    <row r="86" spans="1:9" s="15" customFormat="1" ht="18.75" customHeight="1">
      <c r="A86" s="91"/>
      <c r="B86" s="16" t="s">
        <v>220</v>
      </c>
      <c r="C86" s="65">
        <v>25</v>
      </c>
      <c r="D86" s="65">
        <v>3</v>
      </c>
      <c r="E86" s="65">
        <v>10</v>
      </c>
      <c r="F86" s="65">
        <v>2</v>
      </c>
      <c r="G86" s="65">
        <v>5</v>
      </c>
      <c r="H86" s="65">
        <v>5</v>
      </c>
      <c r="I86" s="65">
        <f t="shared" si="10"/>
        <v>25</v>
      </c>
    </row>
    <row r="87" spans="1:9" s="15" customFormat="1" ht="18.75" customHeight="1">
      <c r="A87" s="92"/>
      <c r="B87" s="135" t="s">
        <v>221</v>
      </c>
      <c r="C87" s="65">
        <v>25</v>
      </c>
      <c r="D87" s="65">
        <v>3</v>
      </c>
      <c r="E87" s="65">
        <v>10</v>
      </c>
      <c r="F87" s="65">
        <v>2</v>
      </c>
      <c r="G87" s="65">
        <v>5</v>
      </c>
      <c r="H87" s="65">
        <v>5</v>
      </c>
      <c r="I87" s="65">
        <f t="shared" si="10"/>
        <v>25</v>
      </c>
    </row>
    <row r="88" spans="1:9" s="15" customFormat="1" ht="18.75" customHeight="1">
      <c r="A88" s="92"/>
      <c r="B88" s="135" t="s">
        <v>222</v>
      </c>
      <c r="C88" s="65">
        <v>25</v>
      </c>
      <c r="D88" s="65"/>
      <c r="E88" s="65"/>
      <c r="F88" s="65"/>
      <c r="G88" s="65"/>
      <c r="H88" s="65">
        <v>25</v>
      </c>
      <c r="I88" s="65">
        <f t="shared" si="10"/>
        <v>25</v>
      </c>
    </row>
    <row r="89" spans="1:9" ht="18.75" customHeight="1">
      <c r="A89" s="127" t="s">
        <v>52</v>
      </c>
      <c r="B89" s="128"/>
      <c r="C89" s="122">
        <f aca="true" t="shared" si="13" ref="C89:H89">SUM(C90:C93)</f>
        <v>200</v>
      </c>
      <c r="D89" s="122">
        <f t="shared" si="13"/>
        <v>20</v>
      </c>
      <c r="E89" s="122">
        <f t="shared" si="13"/>
        <v>100</v>
      </c>
      <c r="F89" s="122">
        <f t="shared" si="13"/>
        <v>20</v>
      </c>
      <c r="G89" s="122">
        <f t="shared" si="13"/>
        <v>40</v>
      </c>
      <c r="H89" s="122">
        <f t="shared" si="13"/>
        <v>20</v>
      </c>
      <c r="I89" s="122">
        <f>SUM(D89:H89)</f>
        <v>200</v>
      </c>
    </row>
    <row r="90" spans="1:9" ht="18.75" customHeight="1">
      <c r="A90" s="90"/>
      <c r="B90" s="20" t="s">
        <v>53</v>
      </c>
      <c r="C90" s="68">
        <v>60</v>
      </c>
      <c r="D90" s="68">
        <v>6</v>
      </c>
      <c r="E90" s="68">
        <v>30</v>
      </c>
      <c r="F90" s="68">
        <v>6</v>
      </c>
      <c r="G90" s="68">
        <v>12</v>
      </c>
      <c r="H90" s="68">
        <v>6</v>
      </c>
      <c r="I90" s="68">
        <f t="shared" si="10"/>
        <v>60</v>
      </c>
    </row>
    <row r="91" spans="1:9" ht="18.75" customHeight="1">
      <c r="A91" s="90"/>
      <c r="B91" s="20" t="s">
        <v>54</v>
      </c>
      <c r="C91" s="68">
        <v>50</v>
      </c>
      <c r="D91" s="68">
        <v>5</v>
      </c>
      <c r="E91" s="68">
        <v>25</v>
      </c>
      <c r="F91" s="68">
        <v>5</v>
      </c>
      <c r="G91" s="68">
        <v>10</v>
      </c>
      <c r="H91" s="68">
        <v>5</v>
      </c>
      <c r="I91" s="68">
        <f t="shared" si="10"/>
        <v>50</v>
      </c>
    </row>
    <row r="92" spans="1:9" ht="18.75" customHeight="1">
      <c r="A92" s="90"/>
      <c r="B92" s="20" t="s">
        <v>55</v>
      </c>
      <c r="C92" s="68">
        <v>60</v>
      </c>
      <c r="D92" s="68">
        <v>6</v>
      </c>
      <c r="E92" s="68">
        <v>30</v>
      </c>
      <c r="F92" s="68">
        <v>6</v>
      </c>
      <c r="G92" s="68">
        <v>12</v>
      </c>
      <c r="H92" s="68">
        <v>6</v>
      </c>
      <c r="I92" s="68">
        <f t="shared" si="10"/>
        <v>60</v>
      </c>
    </row>
    <row r="93" spans="1:9" ht="18.75" customHeight="1">
      <c r="A93" s="90"/>
      <c r="B93" s="20" t="s">
        <v>56</v>
      </c>
      <c r="C93" s="68">
        <v>30</v>
      </c>
      <c r="D93" s="68">
        <v>3</v>
      </c>
      <c r="E93" s="68">
        <v>15</v>
      </c>
      <c r="F93" s="68">
        <v>3</v>
      </c>
      <c r="G93" s="68">
        <v>6</v>
      </c>
      <c r="H93" s="68">
        <v>3</v>
      </c>
      <c r="I93" s="68">
        <f t="shared" si="10"/>
        <v>30</v>
      </c>
    </row>
    <row r="94" spans="1:9" ht="18.75" customHeight="1">
      <c r="A94" s="127" t="s">
        <v>57</v>
      </c>
      <c r="B94" s="131"/>
      <c r="C94" s="122">
        <f aca="true" t="shared" si="14" ref="C94:I94">SUM(C95)</f>
        <v>70</v>
      </c>
      <c r="D94" s="122">
        <f t="shared" si="14"/>
        <v>8</v>
      </c>
      <c r="E94" s="122">
        <f t="shared" si="14"/>
        <v>30</v>
      </c>
      <c r="F94" s="122">
        <f t="shared" si="14"/>
        <v>20</v>
      </c>
      <c r="G94" s="122">
        <f t="shared" si="14"/>
        <v>10</v>
      </c>
      <c r="H94" s="122">
        <f t="shared" si="14"/>
        <v>2</v>
      </c>
      <c r="I94" s="122">
        <f t="shared" si="14"/>
        <v>70</v>
      </c>
    </row>
    <row r="95" spans="1:9" ht="18.75" customHeight="1">
      <c r="A95" s="90"/>
      <c r="B95" s="22" t="s">
        <v>58</v>
      </c>
      <c r="C95" s="68">
        <v>70</v>
      </c>
      <c r="D95" s="68">
        <v>8</v>
      </c>
      <c r="E95" s="68">
        <v>30</v>
      </c>
      <c r="F95" s="68">
        <v>20</v>
      </c>
      <c r="G95" s="68">
        <v>10</v>
      </c>
      <c r="H95" s="68">
        <v>2</v>
      </c>
      <c r="I95" s="68">
        <f>SUM(D95:H95)</f>
        <v>70</v>
      </c>
    </row>
    <row r="96" spans="1:9" ht="18.75" customHeight="1">
      <c r="A96" s="134"/>
      <c r="B96" s="132" t="s">
        <v>59</v>
      </c>
      <c r="C96" s="133">
        <f aca="true" t="shared" si="15" ref="C96:I96">C10+C38+C60+C73+C80+C84+C89+C94</f>
        <v>3390</v>
      </c>
      <c r="D96" s="133">
        <f t="shared" si="15"/>
        <v>525</v>
      </c>
      <c r="E96" s="133">
        <f t="shared" si="15"/>
        <v>888</v>
      </c>
      <c r="F96" s="133">
        <f t="shared" si="15"/>
        <v>367</v>
      </c>
      <c r="G96" s="133">
        <f t="shared" si="15"/>
        <v>647</v>
      </c>
      <c r="H96" s="133">
        <f t="shared" si="15"/>
        <v>273</v>
      </c>
      <c r="I96" s="133">
        <f t="shared" si="15"/>
        <v>2700</v>
      </c>
    </row>
  </sheetData>
  <sheetProtection/>
  <mergeCells count="11">
    <mergeCell ref="H5:H9"/>
    <mergeCell ref="A2:I2"/>
    <mergeCell ref="I5:I9"/>
    <mergeCell ref="D4:I4"/>
    <mergeCell ref="F1:I1"/>
    <mergeCell ref="D5:F5"/>
    <mergeCell ref="A4:B9"/>
    <mergeCell ref="C4:C9"/>
    <mergeCell ref="D6:D8"/>
    <mergeCell ref="E6:E8"/>
    <mergeCell ref="G5:G8"/>
  </mergeCells>
  <printOptions/>
  <pageMargins left="0.47244094488189" right="0.31496062992126" top="0.748031496062992" bottom="0.748031496062992" header="0.31496062992126" footer="0.31496062992126"/>
  <pageSetup firstPageNumber="18" useFirstPageNumber="1" horizontalDpi="600" verticalDpi="600" orientation="portrait" r:id="rId1"/>
  <headerFooter>
    <oddHeader>&amp;C&amp;"TH SarabunPSK,ธรรมดา"&amp;14&amp;P</oddHeader>
  </headerFooter>
  <ignoredErrors>
    <ignoredError sqref="I74:I78 I90:I93 I80:I83 I84:I88 I20:I27 I29:I34 I39:I59 I61:I70 I12:I18" formulaRange="1"/>
    <ignoredError sqref="I95" formula="1" formulaRange="1"/>
    <ignoredError sqref="I94 I73 I28 I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P1</cp:lastModifiedBy>
  <cp:lastPrinted>2019-04-09T03:17:26Z</cp:lastPrinted>
  <dcterms:created xsi:type="dcterms:W3CDTF">2011-04-26T02:18:40Z</dcterms:created>
  <dcterms:modified xsi:type="dcterms:W3CDTF">2019-04-11T04:30:40Z</dcterms:modified>
  <cp:category/>
  <cp:version/>
  <cp:contentType/>
  <cp:contentStatus/>
</cp:coreProperties>
</file>